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185" windowHeight="5220" activeTab="0"/>
  </bookViews>
  <sheets>
    <sheet name="US" sheetId="1" r:id="rId1"/>
    <sheet name="Oku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Jim </author>
  </authors>
  <commentList>
    <comment ref="A1" authorId="0">
      <text>
        <r>
          <rPr>
            <b/>
            <sz val="8"/>
            <rFont val="Tahoma"/>
            <family val="0"/>
          </rPr>
          <t xml:space="preserve"> Jim :</t>
        </r>
        <r>
          <rPr>
            <sz val="8"/>
            <rFont val="Tahoma"/>
            <family val="0"/>
          </rPr>
          <t xml:space="preserve">
SOURCE: freelunch.com</t>
        </r>
      </text>
    </comment>
  </commentList>
</comments>
</file>

<file path=xl/comments2.xml><?xml version="1.0" encoding="utf-8"?>
<comments xmlns="http://schemas.openxmlformats.org/spreadsheetml/2006/main">
  <authors>
    <author> Jim </author>
  </authors>
  <commentList>
    <comment ref="C12" authorId="0">
      <text>
        <r>
          <rPr>
            <b/>
            <sz val="8"/>
            <rFont val="Tahoma"/>
            <family val="0"/>
          </rPr>
          <t xml:space="preserve"> Jim :</t>
        </r>
        <r>
          <rPr>
            <sz val="8"/>
            <rFont val="Tahoma"/>
            <family val="0"/>
          </rPr>
          <t xml:space="preserve">
This is the trend line (quadratic) computed using the Excel-produced TREND FORMULA
</t>
        </r>
      </text>
    </comment>
  </commentList>
</comments>
</file>

<file path=xl/sharedStrings.xml><?xml version="1.0" encoding="utf-8"?>
<sst xmlns="http://schemas.openxmlformats.org/spreadsheetml/2006/main" count="565" uniqueCount="313">
  <si>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</si>
  <si>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</si>
  <si>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</si>
  <si>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</si>
  <si>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</si>
  <si>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</si>
  <si>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</si>
  <si>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</si>
  <si>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</si>
  <si>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</si>
  <si>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</si>
  <si>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</si>
  <si>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</si>
  <si>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</si>
  <si>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</si>
  <si>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</si>
  <si>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</si>
  <si>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</si>
  <si>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</si>
  <si>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</si>
  <si>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</si>
  <si>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</si>
  <si>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</si>
  <si>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</si>
  <si>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</si>
  <si>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</si>
  <si>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</si>
  <si>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</si>
  <si>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</si>
  <si>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</si>
  <si>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</si>
  <si>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</si>
  <si>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</si>
  <si>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</si>
  <si>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</si>
  <si>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</si>
  <si>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</si>
  <si>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</si>
  <si>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</si>
  <si>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</si>
  <si>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</si>
  <si>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</si>
  <si>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</si>
  <si>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</si>
  <si>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</si>
  <si>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</si>
  <si>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</si>
  <si>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</si>
  <si>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</si>
  <si>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</si>
  <si>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</si>
  <si>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</si>
  <si>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</si>
  <si>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1996Q1</t>
  </si>
  <si>
    <t>1995Q4</t>
  </si>
  <si>
    <t>1995Q3</t>
  </si>
  <si>
    <t>1995Q2</t>
  </si>
  <si>
    <t>1995Q1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</si>
  <si>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</si>
  <si>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</si>
  <si>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</si>
  <si>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</si>
  <si>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</si>
  <si>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</si>
  <si>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</si>
  <si>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</si>
  <si>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</si>
  <si>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</si>
  <si>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</si>
  <si>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1992Q1</t>
  </si>
  <si>
    <t>1991Q4</t>
  </si>
  <si>
    <t>1991Q3</t>
  </si>
  <si>
    <t>1991Q2</t>
  </si>
  <si>
    <t>1991Q1</t>
  </si>
  <si>
    <t>1990Q4</t>
  </si>
  <si>
    <t>1990Q3</t>
  </si>
  <si>
    <t>1990Q2</t>
  </si>
  <si>
    <t>1990Q1</t>
  </si>
  <si>
    <t>1989Q4</t>
  </si>
  <si>
    <t>1989Q3</t>
  </si>
  <si>
    <t>1989Q2</t>
  </si>
  <si>
    <t>1989Q1</t>
  </si>
  <si>
    <t>1988Q4</t>
  </si>
  <si>
    <t>1988Q3</t>
  </si>
  <si>
    <t>1988Q2</t>
  </si>
  <si>
    <t>1988Q1</t>
  </si>
  <si>
    <t>1987Q4</t>
  </si>
  <si>
    <t>1987Q3</t>
  </si>
  <si>
    <t>1987Q2</t>
  </si>
  <si>
    <t>1987Q1</t>
  </si>
  <si>
    <t>1986Q4</t>
  </si>
  <si>
    <t>1986Q3</t>
  </si>
  <si>
    <t>1986Q2</t>
  </si>
  <si>
    <t>1986Q1</t>
  </si>
  <si>
    <t>1985Q4</t>
  </si>
  <si>
    <t>1985Q3</t>
  </si>
  <si>
    <t>1985Q2</t>
  </si>
  <si>
    <t>1985Q1</t>
  </si>
  <si>
    <t>1984Q4</t>
  </si>
  <si>
    <t>1984Q3</t>
  </si>
  <si>
    <t>1984Q2</t>
  </si>
  <si>
    <t>1984Q1</t>
  </si>
  <si>
    <t>1983Q4</t>
  </si>
  <si>
    <t>1983Q3</t>
  </si>
  <si>
    <t>1983Q2</t>
  </si>
  <si>
    <t>1983Q1</t>
  </si>
  <si>
    <t>1982Q4</t>
  </si>
  <si>
    <t>1982Q3</t>
  </si>
  <si>
    <t>1982Q2</t>
  </si>
  <si>
    <t>1982Q1</t>
  </si>
  <si>
    <t>1981Q4</t>
  </si>
  <si>
    <t>1981Q3</t>
  </si>
  <si>
    <t>1981Q2</t>
  </si>
  <si>
    <t>1981Q1</t>
  </si>
  <si>
    <t>1980Q4</t>
  </si>
  <si>
    <t>1980Q3</t>
  </si>
  <si>
    <t>1980Q2</t>
  </si>
  <si>
    <t>1980Q1</t>
  </si>
  <si>
    <t>1979Q4</t>
  </si>
  <si>
    <t>1979Q3</t>
  </si>
  <si>
    <t>1979Q2</t>
  </si>
  <si>
    <t>1979Q1</t>
  </si>
  <si>
    <t>1978Q4</t>
  </si>
  <si>
    <t>1978Q3</t>
  </si>
  <si>
    <t>1978Q2</t>
  </si>
  <si>
    <t>1978Q1</t>
  </si>
  <si>
    <t>1977Q4</t>
  </si>
  <si>
    <t>1977Q3</t>
  </si>
  <si>
    <t>1977Q2</t>
  </si>
  <si>
    <t>1977Q1</t>
  </si>
  <si>
    <t>1976Q4</t>
  </si>
  <si>
    <t>1976Q3</t>
  </si>
  <si>
    <t>1976Q2</t>
  </si>
  <si>
    <t>1976Q1</t>
  </si>
  <si>
    <t>1975Q4</t>
  </si>
  <si>
    <t>1975Q3</t>
  </si>
  <si>
    <t>1975Q2</t>
  </si>
  <si>
    <t>1975Q1</t>
  </si>
  <si>
    <t>1974Q4</t>
  </si>
  <si>
    <t>1974Q3</t>
  </si>
  <si>
    <t>1974Q2</t>
  </si>
  <si>
    <t>1974Q1</t>
  </si>
  <si>
    <t>1973Q4</t>
  </si>
  <si>
    <t>1973Q3</t>
  </si>
  <si>
    <t>1973Q2</t>
  </si>
  <si>
    <t>1973Q1</t>
  </si>
  <si>
    <t>1972Q4</t>
  </si>
  <si>
    <t>1972Q3</t>
  </si>
  <si>
    <t>1972Q2</t>
  </si>
  <si>
    <t>1972Q1</t>
  </si>
  <si>
    <t>1971Q4</t>
  </si>
  <si>
    <t>1971Q3</t>
  </si>
  <si>
    <t>1971Q2</t>
  </si>
  <si>
    <t>1971Q1</t>
  </si>
  <si>
    <t>1970Q4</t>
  </si>
  <si>
    <t>1970Q3</t>
  </si>
  <si>
    <t>1970Q2</t>
  </si>
  <si>
    <t>1970Q1</t>
  </si>
  <si>
    <t>1969Q4</t>
  </si>
  <si>
    <t>1969Q3</t>
  </si>
  <si>
    <t>1969Q2</t>
  </si>
  <si>
    <t>1969Q1</t>
  </si>
  <si>
    <t>1968Q4</t>
  </si>
  <si>
    <t>1968Q3</t>
  </si>
  <si>
    <t>1968Q2</t>
  </si>
  <si>
    <t>1968Q1</t>
  </si>
  <si>
    <t>1967Q4</t>
  </si>
  <si>
    <t>1967Q3</t>
  </si>
  <si>
    <t>1967Q2</t>
  </si>
  <si>
    <t>1967Q1</t>
  </si>
  <si>
    <t>1966Q4</t>
  </si>
  <si>
    <t>1966Q3</t>
  </si>
  <si>
    <t>1966Q2</t>
  </si>
  <si>
    <t>1966Q1</t>
  </si>
  <si>
    <t>1965Q4</t>
  </si>
  <si>
    <t>1965Q3</t>
  </si>
  <si>
    <t>1965Q2</t>
  </si>
  <si>
    <t>1965Q1</t>
  </si>
  <si>
    <t>1964Q4</t>
  </si>
  <si>
    <t>1964Q3</t>
  </si>
  <si>
    <t>1964Q2</t>
  </si>
  <si>
    <t>1964Q1</t>
  </si>
  <si>
    <t>1963Q4</t>
  </si>
  <si>
    <t>1963Q3</t>
  </si>
  <si>
    <t>1963Q2</t>
  </si>
  <si>
    <t>1963Q1</t>
  </si>
  <si>
    <t>1962Q4</t>
  </si>
  <si>
    <t>1962Q3</t>
  </si>
  <si>
    <t>1962Q2</t>
  </si>
  <si>
    <t>1962Q1</t>
  </si>
  <si>
    <t>1961Q4</t>
  </si>
  <si>
    <t>1961Q3</t>
  </si>
  <si>
    <t>1961Q2</t>
  </si>
  <si>
    <t>1961Q1</t>
  </si>
  <si>
    <t>1960Q4</t>
  </si>
  <si>
    <t>1960Q3</t>
  </si>
  <si>
    <t>1960Q2</t>
  </si>
  <si>
    <t>1960Q1</t>
  </si>
  <si>
    <t>1959Q4</t>
  </si>
  <si>
    <t>1959Q3</t>
  </si>
  <si>
    <t>1959Q2</t>
  </si>
  <si>
    <t>1959Q1</t>
  </si>
  <si>
    <t>1958Q4</t>
  </si>
  <si>
    <t>1958Q3</t>
  </si>
  <si>
    <t>1958Q2</t>
  </si>
  <si>
    <t>1958Q1</t>
  </si>
  <si>
    <t>1957Q4</t>
  </si>
  <si>
    <t>1957Q3</t>
  </si>
  <si>
    <t>1957Q2</t>
  </si>
  <si>
    <t>1957Q1</t>
  </si>
  <si>
    <t>1956Q4</t>
  </si>
  <si>
    <t>1956Q3</t>
  </si>
  <si>
    <t>1956Q2</t>
  </si>
  <si>
    <t>1956Q1</t>
  </si>
  <si>
    <t>1955Q4</t>
  </si>
  <si>
    <t>1955Q3</t>
  </si>
  <si>
    <t>1955Q2</t>
  </si>
  <si>
    <t>1955Q1</t>
  </si>
  <si>
    <t>1954Q4</t>
  </si>
  <si>
    <t>1954Q3</t>
  </si>
  <si>
    <t>1954Q2</t>
  </si>
  <si>
    <t>1954Q1</t>
  </si>
  <si>
    <t>1953Q4</t>
  </si>
  <si>
    <t>1953Q3</t>
  </si>
  <si>
    <t>1953Q2</t>
  </si>
  <si>
    <t>1953Q1</t>
  </si>
  <si>
    <t>1952Q4</t>
  </si>
  <si>
    <t>1952Q3</t>
  </si>
  <si>
    <t>1952Q2</t>
  </si>
  <si>
    <t>1952Q1</t>
  </si>
  <si>
    <t>1951Q4</t>
  </si>
  <si>
    <t>1951Q3</t>
  </si>
  <si>
    <t>1951Q2</t>
  </si>
  <si>
    <t>1951Q1</t>
  </si>
  <si>
    <t>1950Q4</t>
  </si>
  <si>
    <t>1950Q3</t>
  </si>
  <si>
    <t>1950Q2</t>
  </si>
  <si>
    <t>1950Q1</t>
  </si>
  <si>
    <t>1949Q4</t>
  </si>
  <si>
    <t>1949Q3</t>
  </si>
  <si>
    <t>1949Q2</t>
  </si>
  <si>
    <t>1949Q1</t>
  </si>
  <si>
    <t>1948Q4</t>
  </si>
  <si>
    <t>1948Q3</t>
  </si>
  <si>
    <t>1948Q2</t>
  </si>
  <si>
    <t>1948Q1</t>
  </si>
  <si>
    <t>Unemployment</t>
  </si>
  <si>
    <t>CPI</t>
  </si>
  <si>
    <t>1947Q4</t>
  </si>
  <si>
    <t>1947Q3</t>
  </si>
  <si>
    <t>1947Q2</t>
  </si>
  <si>
    <t>1947Q1</t>
  </si>
  <si>
    <t>10-yr T-Bond</t>
  </si>
  <si>
    <t>FFR</t>
  </si>
  <si>
    <t>FOREX major curriencies</t>
  </si>
  <si>
    <t>Period</t>
  </si>
  <si>
    <t>Real GDP</t>
  </si>
  <si>
    <t>GDP %CHG</t>
  </si>
  <si>
    <t>CPI %CHG</t>
  </si>
  <si>
    <t>Recession</t>
  </si>
  <si>
    <t>November 1948(IV)</t>
  </si>
  <si>
    <t>July 1953(II)</t>
  </si>
  <si>
    <t>August 1957(III)</t>
  </si>
  <si>
    <t>April 1960(II)</t>
  </si>
  <si>
    <t>December 1969(IV)</t>
  </si>
  <si>
    <t>November 1973(IV)</t>
  </si>
  <si>
    <t>January 1980(I)</t>
  </si>
  <si>
    <t>July 1981(III)</t>
  </si>
  <si>
    <t>July 1990(III)</t>
  </si>
  <si>
    <t>March 2001(I)</t>
  </si>
  <si>
    <t>October 1949 (IV)</t>
  </si>
  <si>
    <t>May 1954 (II)</t>
  </si>
  <si>
    <t>April 1958 (II)</t>
  </si>
  <si>
    <t>February 1961 (I)</t>
  </si>
  <si>
    <t>November 1970 (IV)</t>
  </si>
  <si>
    <t>March 1975 (I)</t>
  </si>
  <si>
    <t>July 1980 (III)</t>
  </si>
  <si>
    <t>November 1982 (IV)</t>
  </si>
  <si>
    <t>March 1991(I)</t>
  </si>
  <si>
    <t>November 2001 (IV</t>
  </si>
  <si>
    <t>Recessions (NBER)</t>
  </si>
  <si>
    <t>December 2007(IV)</t>
  </si>
  <si>
    <t>Potential GDP</t>
  </si>
  <si>
    <t>GDP Gap</t>
  </si>
  <si>
    <t>Expansionary Gap</t>
  </si>
  <si>
    <t>Recessionary Gap</t>
  </si>
  <si>
    <t>Steps to Construct the Output Gap:</t>
  </si>
  <si>
    <t>STEP 1:</t>
  </si>
  <si>
    <t>STEP 2:</t>
  </si>
  <si>
    <t>STEP 3:</t>
  </si>
  <si>
    <t>Use Excel's ADD TRENDLINE function to construct a trend line that represents Potential GDP (here I used the Quadratic Trend (Power 2) as it is easier for students to understand.</t>
  </si>
  <si>
    <t>COL (B)</t>
  </si>
  <si>
    <t>COL (A)</t>
  </si>
  <si>
    <t>COL (C)</t>
  </si>
  <si>
    <t>COL (D)</t>
  </si>
  <si>
    <t>COL (E)</t>
  </si>
  <si>
    <t>COL (F)</t>
  </si>
  <si>
    <t>Output = Figure 1</t>
  </si>
  <si>
    <t>Reconstruct Potential GDP in COL (C) using the displayed trend formula (red expression in Figure 1). Note I used COUNTIF to write out x=1,2,3…, but you can write it out explicitly.</t>
  </si>
  <si>
    <t>Output = Figure 2</t>
  </si>
  <si>
    <t>In COL (D), construct the GDP gap = Real GDP - Potential GDP. For illustration, I gave different colors to the expansionary gap and recessionary gap, but this is not necessary (just prettier!).</t>
  </si>
  <si>
    <t>Output = Figure 3</t>
  </si>
  <si>
    <t>COL (G)</t>
  </si>
  <si>
    <t>GDP Gap%</t>
  </si>
  <si>
    <t>STEP 4:</t>
  </si>
  <si>
    <t>Plot the Okun's Law relationship between the unemploymen rate and the GDP gap (in percentage terms, COL(G), to make it look better)</t>
  </si>
  <si>
    <t>Output = Figure 4</t>
  </si>
  <si>
    <t>2009Q3</t>
  </si>
  <si>
    <t>2009Q4</t>
  </si>
  <si>
    <t>2010Q2</t>
  </si>
  <si>
    <t>2010Q1</t>
  </si>
  <si>
    <t>YEAR</t>
  </si>
  <si>
    <t>June 2009 (II)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</si>
</sst>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color indexed="10"/>
      <name val="Arial"/>
      <family val="2"/>
    </font>
    <font>
      <vertAlign val="superscript"/>
      <sz val="8.25"/>
      <color indexed="10"/>
      <name val="Arial"/>
      <family val="2"/>
    </font>
    <font>
      <b/>
      <sz val="9.5"/>
      <name val="Arial"/>
      <family val="2"/>
    </font>
    <font>
      <b/>
      <sz val="10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19" applyAlignment="1">
      <alignment/>
    </xf>
    <xf numFmtId="0" fontId="10" fillId="0" borderId="0" xfId="0" applyFont="1" applyFill="1" applyBorder="1" applyAlignment="1">
      <alignment/>
    </xf>
    <xf numFmtId="2" fontId="0" fillId="3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Unemployment Rate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7875"/>
          <c:w val="0.95275"/>
          <c:h val="0.88625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US!$C$2:$C$255</c:f>
              <c:numCache/>
            </c:numRef>
          </c:val>
          <c:smooth val="0"/>
        </c:ser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1355"/>
        <c:crosses val="autoZero"/>
        <c:auto val="1"/>
        <c:lblOffset val="100"/>
        <c:tickLblSkip val="48"/>
        <c:tickMarkSkip val="12"/>
        <c:noMultiLvlLbl val="0"/>
      </c:catAx>
      <c:valAx>
        <c:axId val="392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98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Federal Funds Rate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675"/>
          <c:w val="0.90775"/>
          <c:h val="0.88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US!$B$214:$B$255</c:f>
              <c:strCache/>
            </c:strRef>
          </c:cat>
          <c:val>
            <c:numRef>
              <c:f>US!$K$214:$K$251</c:f>
              <c:numCache/>
            </c:numRef>
          </c:val>
        </c:ser>
        <c:gapWidth val="0"/>
        <c:axId val="59974360"/>
        <c:axId val="289832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US!$B$214:$B$255</c:f>
              <c:strCache/>
            </c:strRef>
          </c:cat>
          <c:val>
            <c:numRef>
              <c:f>US!$F$214:$F$255</c:f>
              <c:numCache/>
            </c:numRef>
          </c:val>
          <c:smooth val="0"/>
        </c:ser>
        <c:axId val="26084962"/>
        <c:axId val="33438067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8329"/>
        <c:crosses val="autoZero"/>
        <c:auto val="0"/>
        <c:lblOffset val="100"/>
        <c:tickLblSkip val="6"/>
        <c:tickMarkSkip val="6"/>
        <c:noMultiLvlLbl val="0"/>
      </c:catAx>
      <c:valAx>
        <c:axId val="2898329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</c:valAx>
      <c:catAx>
        <c:axId val="26084962"/>
        <c:scaling>
          <c:orientation val="minMax"/>
        </c:scaling>
        <c:axPos val="b"/>
        <c:delete val="1"/>
        <c:majorTickMark val="in"/>
        <c:minorTickMark val="none"/>
        <c:tickLblPos val="nextTo"/>
        <c:crossAx val="33438067"/>
        <c:crosses val="autoZero"/>
        <c:auto val="0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delete val="1"/>
        <c:majorTickMark val="in"/>
        <c:minorTickMark val="none"/>
        <c:tickLblPos val="nextTo"/>
        <c:crossAx val="2608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Inflation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125"/>
          <c:w val="0.9175"/>
          <c:h val="0.91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US!$B$2:$B$255</c:f>
              <c:strCache/>
            </c:strRef>
          </c:cat>
          <c:val>
            <c:numRef>
              <c:f>US!$K$2:$K$251</c:f>
              <c:numCache/>
            </c:numRef>
          </c:val>
        </c:ser>
        <c:gapWidth val="0"/>
        <c:axId val="32507148"/>
        <c:axId val="24128877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US!$L$2:$L$255</c:f>
              <c:numCache/>
            </c:numRef>
          </c:val>
          <c:smooth val="0"/>
        </c:ser>
        <c:axId val="15833302"/>
        <c:axId val="8281991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28877"/>
        <c:crosses val="autoZero"/>
        <c:auto val="0"/>
        <c:lblOffset val="100"/>
        <c:tickLblSkip val="48"/>
        <c:tickMarkSkip val="24"/>
        <c:noMultiLvlLbl val="0"/>
      </c:catAx>
      <c:valAx>
        <c:axId val="24128877"/>
        <c:scaling>
          <c:orientation val="minMax"/>
          <c:max val="1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32507148"/>
        <c:crossesAt val="1"/>
        <c:crossBetween val="between"/>
        <c:dispUnits/>
      </c:valAx>
      <c:catAx>
        <c:axId val="15833302"/>
        <c:scaling>
          <c:orientation val="minMax"/>
        </c:scaling>
        <c:axPos val="b"/>
        <c:delete val="1"/>
        <c:majorTickMark val="in"/>
        <c:minorTickMark val="none"/>
        <c:tickLblPos val="nextTo"/>
        <c:crossAx val="8281991"/>
        <c:crosses val="autoZero"/>
        <c:auto val="0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delete val="1"/>
        <c:majorTickMark val="in"/>
        <c:minorTickMark val="none"/>
        <c:tickLblPos val="nextTo"/>
        <c:crossAx val="15833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1: Real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"/>
          <c:w val="0.95075"/>
          <c:h val="0.885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US!$A$2:$A$251</c:f>
              <c:strCache>
                <c:ptCount val="250"/>
                <c:pt idx="0">
                  <c:v>1947Q1</c:v>
                </c:pt>
                <c:pt idx="1">
                  <c:v>1947Q2</c:v>
                </c:pt>
                <c:pt idx="2">
                  <c:v>1947Q3</c:v>
                </c:pt>
                <c:pt idx="3">
                  <c:v>1947Q4</c:v>
                </c:pt>
                <c:pt idx="4">
                  <c:v>1948Q1</c:v>
                </c:pt>
                <c:pt idx="5">
                  <c:v>1948Q2</c:v>
                </c:pt>
                <c:pt idx="6">
                  <c:v>1948Q3</c:v>
                </c:pt>
                <c:pt idx="7">
                  <c:v>1948Q4</c:v>
                </c:pt>
                <c:pt idx="8">
                  <c:v>1949Q1</c:v>
                </c:pt>
                <c:pt idx="9">
                  <c:v>1949Q2</c:v>
                </c:pt>
                <c:pt idx="10">
                  <c:v>1949Q3</c:v>
                </c:pt>
                <c:pt idx="11">
                  <c:v>1949Q4</c:v>
                </c:pt>
                <c:pt idx="12">
                  <c:v>1950Q1</c:v>
                </c:pt>
                <c:pt idx="13">
                  <c:v>1950Q2</c:v>
                </c:pt>
                <c:pt idx="14">
                  <c:v>1950Q3</c:v>
                </c:pt>
                <c:pt idx="15">
                  <c:v>1950Q4</c:v>
                </c:pt>
                <c:pt idx="16">
                  <c:v>1951Q1</c:v>
                </c:pt>
                <c:pt idx="17">
                  <c:v>1951Q2</c:v>
                </c:pt>
                <c:pt idx="18">
                  <c:v>1951Q3</c:v>
                </c:pt>
                <c:pt idx="19">
                  <c:v>1951Q4</c:v>
                </c:pt>
                <c:pt idx="20">
                  <c:v>1952Q1</c:v>
                </c:pt>
                <c:pt idx="21">
                  <c:v>1952Q2</c:v>
                </c:pt>
                <c:pt idx="22">
                  <c:v>1952Q3</c:v>
                </c:pt>
                <c:pt idx="23">
                  <c:v>1952Q4</c:v>
                </c:pt>
                <c:pt idx="24">
                  <c:v>1953Q1</c:v>
                </c:pt>
                <c:pt idx="25">
                  <c:v>1953Q2</c:v>
                </c:pt>
                <c:pt idx="26">
                  <c:v>1953Q3</c:v>
                </c:pt>
                <c:pt idx="27">
                  <c:v>1953Q4</c:v>
                </c:pt>
                <c:pt idx="28">
                  <c:v>1954Q1</c:v>
                </c:pt>
                <c:pt idx="29">
                  <c:v>1954Q2</c:v>
                </c:pt>
                <c:pt idx="30">
                  <c:v>1954Q3</c:v>
                </c:pt>
                <c:pt idx="31">
                  <c:v>1954Q4</c:v>
                </c:pt>
                <c:pt idx="32">
                  <c:v>1955Q1</c:v>
                </c:pt>
                <c:pt idx="33">
                  <c:v>1955Q2</c:v>
                </c:pt>
                <c:pt idx="34">
                  <c:v>1955Q3</c:v>
                </c:pt>
                <c:pt idx="35">
                  <c:v>1955Q4</c:v>
                </c:pt>
                <c:pt idx="36">
                  <c:v>1956Q1</c:v>
                </c:pt>
                <c:pt idx="37">
                  <c:v>1956Q2</c:v>
                </c:pt>
                <c:pt idx="38">
                  <c:v>1956Q3</c:v>
                </c:pt>
                <c:pt idx="39">
                  <c:v>1956Q4</c:v>
                </c:pt>
                <c:pt idx="40">
                  <c:v>1957Q1</c:v>
                </c:pt>
                <c:pt idx="41">
                  <c:v>1957Q2</c:v>
                </c:pt>
                <c:pt idx="42">
                  <c:v>1957Q3</c:v>
                </c:pt>
                <c:pt idx="43">
                  <c:v>1957Q4</c:v>
                </c:pt>
                <c:pt idx="44">
                  <c:v>1958Q1</c:v>
                </c:pt>
                <c:pt idx="45">
                  <c:v>1958Q2</c:v>
                </c:pt>
                <c:pt idx="46">
                  <c:v>1958Q3</c:v>
                </c:pt>
                <c:pt idx="47">
                  <c:v>1958Q4</c:v>
                </c:pt>
                <c:pt idx="48">
                  <c:v>1959Q1</c:v>
                </c:pt>
                <c:pt idx="49">
                  <c:v>1959Q2</c:v>
                </c:pt>
                <c:pt idx="50">
                  <c:v>1959Q3</c:v>
                </c:pt>
                <c:pt idx="51">
                  <c:v>1959Q4</c:v>
                </c:pt>
                <c:pt idx="52">
                  <c:v>1960Q1</c:v>
                </c:pt>
                <c:pt idx="53">
                  <c:v>1960Q2</c:v>
                </c:pt>
                <c:pt idx="54">
                  <c:v>1960Q3</c:v>
                </c:pt>
                <c:pt idx="55">
                  <c:v>1960Q4</c:v>
                </c:pt>
                <c:pt idx="56">
                  <c:v>1961Q1</c:v>
                </c:pt>
                <c:pt idx="57">
                  <c:v>1961Q2</c:v>
                </c:pt>
                <c:pt idx="58">
                  <c:v>1961Q3</c:v>
                </c:pt>
                <c:pt idx="59">
                  <c:v>1961Q4</c:v>
                </c:pt>
                <c:pt idx="60">
                  <c:v>1962Q1</c:v>
                </c:pt>
                <c:pt idx="61">
                  <c:v>1962Q2</c:v>
                </c:pt>
                <c:pt idx="62">
                  <c:v>1962Q3</c:v>
                </c:pt>
                <c:pt idx="63">
                  <c:v>1962Q4</c:v>
                </c:pt>
                <c:pt idx="64">
                  <c:v>1963Q1</c:v>
                </c:pt>
                <c:pt idx="65">
                  <c:v>1963Q2</c:v>
                </c:pt>
                <c:pt idx="66">
                  <c:v>1963Q3</c:v>
                </c:pt>
                <c:pt idx="67">
                  <c:v>1963Q4</c:v>
                </c:pt>
                <c:pt idx="68">
                  <c:v>1964Q1</c:v>
                </c:pt>
                <c:pt idx="69">
                  <c:v>1964Q2</c:v>
                </c:pt>
                <c:pt idx="70">
                  <c:v>1964Q3</c:v>
                </c:pt>
                <c:pt idx="71">
                  <c:v>1964Q4</c:v>
                </c:pt>
                <c:pt idx="72">
                  <c:v>1965Q1</c:v>
                </c:pt>
                <c:pt idx="73">
                  <c:v>1965Q2</c:v>
                </c:pt>
                <c:pt idx="74">
                  <c:v>1965Q3</c:v>
                </c:pt>
                <c:pt idx="75">
                  <c:v>1965Q4</c:v>
                </c:pt>
                <c:pt idx="76">
                  <c:v>1966Q1</c:v>
                </c:pt>
                <c:pt idx="77">
                  <c:v>1966Q2</c:v>
                </c:pt>
                <c:pt idx="78">
                  <c:v>1966Q3</c:v>
                </c:pt>
                <c:pt idx="79">
                  <c:v>1966Q4</c:v>
                </c:pt>
                <c:pt idx="80">
                  <c:v>1967Q1</c:v>
                </c:pt>
                <c:pt idx="81">
                  <c:v>1967Q2</c:v>
                </c:pt>
                <c:pt idx="82">
                  <c:v>1967Q3</c:v>
                </c:pt>
                <c:pt idx="83">
                  <c:v>1967Q4</c:v>
                </c:pt>
                <c:pt idx="84">
                  <c:v>1968Q1</c:v>
                </c:pt>
                <c:pt idx="85">
                  <c:v>1968Q2</c:v>
                </c:pt>
                <c:pt idx="86">
                  <c:v>1968Q3</c:v>
                </c:pt>
                <c:pt idx="87">
                  <c:v>1968Q4</c:v>
                </c:pt>
                <c:pt idx="88">
                  <c:v>1969Q1</c:v>
                </c:pt>
                <c:pt idx="89">
                  <c:v>1969Q2</c:v>
                </c:pt>
                <c:pt idx="90">
                  <c:v>1969Q3</c:v>
                </c:pt>
                <c:pt idx="91">
                  <c:v>1969Q4</c:v>
                </c:pt>
                <c:pt idx="92">
                  <c:v>1970Q1</c:v>
                </c:pt>
                <c:pt idx="93">
                  <c:v>1970Q2</c:v>
                </c:pt>
                <c:pt idx="94">
                  <c:v>1970Q3</c:v>
                </c:pt>
                <c:pt idx="95">
                  <c:v>1970Q4</c:v>
                </c:pt>
                <c:pt idx="96">
                  <c:v>1971Q1</c:v>
                </c:pt>
                <c:pt idx="97">
                  <c:v>1971Q2</c:v>
                </c:pt>
                <c:pt idx="98">
                  <c:v>1971Q3</c:v>
                </c:pt>
                <c:pt idx="99">
                  <c:v>1971Q4</c:v>
                </c:pt>
                <c:pt idx="100">
                  <c:v>1972Q1</c:v>
                </c:pt>
                <c:pt idx="101">
                  <c:v>1972Q2</c:v>
                </c:pt>
                <c:pt idx="102">
                  <c:v>1972Q3</c:v>
                </c:pt>
                <c:pt idx="103">
                  <c:v>1972Q4</c:v>
                </c:pt>
                <c:pt idx="104">
                  <c:v>1973Q1</c:v>
                </c:pt>
                <c:pt idx="105">
                  <c:v>1973Q2</c:v>
                </c:pt>
                <c:pt idx="106">
                  <c:v>1973Q3</c:v>
                </c:pt>
                <c:pt idx="107">
                  <c:v>1973Q4</c:v>
                </c:pt>
                <c:pt idx="108">
                  <c:v>1974Q1</c:v>
                </c:pt>
                <c:pt idx="109">
                  <c:v>1974Q2</c:v>
                </c:pt>
                <c:pt idx="110">
                  <c:v>1974Q3</c:v>
                </c:pt>
                <c:pt idx="111">
                  <c:v>1974Q4</c:v>
                </c:pt>
                <c:pt idx="112">
                  <c:v>1975Q1</c:v>
                </c:pt>
                <c:pt idx="113">
                  <c:v>1975Q2</c:v>
                </c:pt>
                <c:pt idx="114">
                  <c:v>1975Q3</c:v>
                </c:pt>
                <c:pt idx="115">
                  <c:v>1975Q4</c:v>
                </c:pt>
                <c:pt idx="116">
                  <c:v>1976Q1</c:v>
                </c:pt>
                <c:pt idx="117">
                  <c:v>1976Q2</c:v>
                </c:pt>
                <c:pt idx="118">
                  <c:v>1976Q3</c:v>
                </c:pt>
                <c:pt idx="119">
                  <c:v>1976Q4</c:v>
                </c:pt>
                <c:pt idx="120">
                  <c:v>1977Q1</c:v>
                </c:pt>
                <c:pt idx="121">
                  <c:v>1977Q2</c:v>
                </c:pt>
                <c:pt idx="122">
                  <c:v>1977Q3</c:v>
                </c:pt>
                <c:pt idx="123">
                  <c:v>1977Q4</c:v>
                </c:pt>
                <c:pt idx="124">
                  <c:v>1978Q1</c:v>
                </c:pt>
                <c:pt idx="125">
                  <c:v>1978Q2</c:v>
                </c:pt>
                <c:pt idx="126">
                  <c:v>1978Q3</c:v>
                </c:pt>
                <c:pt idx="127">
                  <c:v>1978Q4</c:v>
                </c:pt>
                <c:pt idx="128">
                  <c:v>1979Q1</c:v>
                </c:pt>
                <c:pt idx="129">
                  <c:v>1979Q2</c:v>
                </c:pt>
                <c:pt idx="130">
                  <c:v>1979Q3</c:v>
                </c:pt>
                <c:pt idx="131">
                  <c:v>1979Q4</c:v>
                </c:pt>
                <c:pt idx="132">
                  <c:v>1980Q1</c:v>
                </c:pt>
                <c:pt idx="133">
                  <c:v>1980Q2</c:v>
                </c:pt>
                <c:pt idx="134">
                  <c:v>1980Q3</c:v>
                </c:pt>
                <c:pt idx="135">
                  <c:v>1980Q4</c:v>
                </c:pt>
                <c:pt idx="136">
                  <c:v>1981Q1</c:v>
                </c:pt>
                <c:pt idx="137">
                  <c:v>1981Q2</c:v>
                </c:pt>
                <c:pt idx="138">
                  <c:v>1981Q3</c:v>
                </c:pt>
                <c:pt idx="139">
                  <c:v>1981Q4</c:v>
                </c:pt>
                <c:pt idx="140">
                  <c:v>1982Q1</c:v>
                </c:pt>
                <c:pt idx="141">
                  <c:v>1982Q2</c:v>
                </c:pt>
                <c:pt idx="142">
                  <c:v>1982Q3</c:v>
                </c:pt>
                <c:pt idx="143">
                  <c:v>1982Q4</c:v>
                </c:pt>
                <c:pt idx="144">
                  <c:v>1983Q1</c:v>
                </c:pt>
                <c:pt idx="145">
                  <c:v>1983Q2</c:v>
                </c:pt>
                <c:pt idx="146">
                  <c:v>1983Q3</c:v>
                </c:pt>
                <c:pt idx="147">
                  <c:v>1983Q4</c:v>
                </c:pt>
                <c:pt idx="148">
                  <c:v>1984Q1</c:v>
                </c:pt>
                <c:pt idx="149">
                  <c:v>1984Q2</c:v>
                </c:pt>
                <c:pt idx="150">
                  <c:v>1984Q3</c:v>
                </c:pt>
                <c:pt idx="151">
                  <c:v>1984Q4</c:v>
                </c:pt>
                <c:pt idx="152">
                  <c:v>1985Q1</c:v>
                </c:pt>
                <c:pt idx="153">
                  <c:v>1985Q2</c:v>
                </c:pt>
                <c:pt idx="154">
                  <c:v>1985Q3</c:v>
                </c:pt>
                <c:pt idx="155">
                  <c:v>1985Q4</c:v>
                </c:pt>
                <c:pt idx="156">
                  <c:v>1986Q1</c:v>
                </c:pt>
                <c:pt idx="157">
                  <c:v>1986Q2</c:v>
                </c:pt>
                <c:pt idx="158">
                  <c:v>1986Q3</c:v>
                </c:pt>
                <c:pt idx="159">
                  <c:v>1986Q4</c:v>
                </c:pt>
                <c:pt idx="160">
                  <c:v>1987Q1</c:v>
                </c:pt>
                <c:pt idx="161">
                  <c:v>1987Q2</c:v>
                </c:pt>
                <c:pt idx="162">
                  <c:v>1987Q3</c:v>
                </c:pt>
                <c:pt idx="163">
                  <c:v>1987Q4</c:v>
                </c:pt>
                <c:pt idx="164">
                  <c:v>1988Q1</c:v>
                </c:pt>
                <c:pt idx="165">
                  <c:v>1988Q2</c:v>
                </c:pt>
                <c:pt idx="166">
                  <c:v>1988Q3</c:v>
                </c:pt>
                <c:pt idx="167">
                  <c:v>1988Q4</c:v>
                </c:pt>
                <c:pt idx="168">
                  <c:v>1989Q1</c:v>
                </c:pt>
                <c:pt idx="169">
                  <c:v>1989Q2</c:v>
                </c:pt>
                <c:pt idx="170">
                  <c:v>1989Q3</c:v>
                </c:pt>
                <c:pt idx="171">
                  <c:v>1989Q4</c:v>
                </c:pt>
                <c:pt idx="172">
                  <c:v>1990Q1</c:v>
                </c:pt>
                <c:pt idx="173">
                  <c:v>1990Q2</c:v>
                </c:pt>
                <c:pt idx="174">
                  <c:v>1990Q3</c:v>
                </c:pt>
                <c:pt idx="175">
                  <c:v>1990Q4</c:v>
                </c:pt>
                <c:pt idx="176">
                  <c:v>1991Q1</c:v>
                </c:pt>
                <c:pt idx="177">
                  <c:v>1991Q2</c:v>
                </c:pt>
                <c:pt idx="178">
                  <c:v>1991Q3</c:v>
                </c:pt>
                <c:pt idx="179">
                  <c:v>1991Q4</c:v>
                </c:pt>
                <c:pt idx="180">
                  <c:v>1992Q1</c:v>
                </c:pt>
                <c:pt idx="181">
                  <c:v>1992Q2</c:v>
                </c:pt>
                <c:pt idx="182">
                  <c:v>1992Q3</c:v>
                </c:pt>
                <c:pt idx="183">
                  <c:v>1992Q4</c:v>
                </c:pt>
                <c:pt idx="184">
                  <c:v>1993Q1</c:v>
                </c:pt>
                <c:pt idx="185">
                  <c:v>1993Q2</c:v>
                </c:pt>
                <c:pt idx="186">
                  <c:v>1993Q3</c:v>
                </c:pt>
                <c:pt idx="187">
                  <c:v>1993Q4</c:v>
                </c:pt>
                <c:pt idx="188">
                  <c:v>1994Q1</c:v>
                </c:pt>
                <c:pt idx="189">
                  <c:v>1994Q2</c:v>
                </c:pt>
                <c:pt idx="190">
                  <c:v>1994Q3</c:v>
                </c:pt>
                <c:pt idx="191">
                  <c:v>1994Q4</c:v>
                </c:pt>
                <c:pt idx="192">
                  <c:v>1995Q1</c:v>
                </c:pt>
                <c:pt idx="193">
                  <c:v>1995Q2</c:v>
                </c:pt>
                <c:pt idx="194">
                  <c:v>1995Q3</c:v>
                </c:pt>
                <c:pt idx="195">
                  <c:v>1995Q4</c:v>
                </c:pt>
                <c:pt idx="196">
                  <c:v>1996Q1</c:v>
                </c:pt>
                <c:pt idx="197">
                  <c:v>1996Q2</c:v>
                </c:pt>
                <c:pt idx="198">
                  <c:v>1996Q3</c:v>
                </c:pt>
                <c:pt idx="199">
                  <c:v>1996Q4</c:v>
                </c:pt>
                <c:pt idx="200">
                  <c:v>1997Q1</c:v>
                </c:pt>
                <c:pt idx="201">
                  <c:v>1997Q2</c:v>
                </c:pt>
                <c:pt idx="202">
                  <c:v>1997Q3</c:v>
                </c:pt>
                <c:pt idx="203">
                  <c:v>1997Q4</c:v>
                </c:pt>
                <c:pt idx="204">
                  <c:v>1998Q1</c:v>
                </c:pt>
                <c:pt idx="205">
                  <c:v>1998Q2</c:v>
                </c:pt>
                <c:pt idx="206">
                  <c:v>1998Q3</c:v>
                </c:pt>
                <c:pt idx="207">
                  <c:v>1998Q4</c:v>
                </c:pt>
                <c:pt idx="208">
                  <c:v>1999Q1</c:v>
                </c:pt>
                <c:pt idx="209">
                  <c:v>1999Q2</c:v>
                </c:pt>
                <c:pt idx="210">
                  <c:v>1999Q3</c:v>
                </c:pt>
                <c:pt idx="211">
                  <c:v>1999Q4</c:v>
                </c:pt>
                <c:pt idx="212">
                  <c:v>2000Q1</c:v>
                </c:pt>
                <c:pt idx="213">
                  <c:v>2000Q2</c:v>
                </c:pt>
                <c:pt idx="214">
                  <c:v>2000Q3</c:v>
                </c:pt>
                <c:pt idx="215">
                  <c:v>2000Q4</c:v>
                </c:pt>
                <c:pt idx="216">
                  <c:v>2001Q1</c:v>
                </c:pt>
                <c:pt idx="217">
                  <c:v>2001Q2</c:v>
                </c:pt>
                <c:pt idx="218">
                  <c:v>2001Q3</c:v>
                </c:pt>
                <c:pt idx="219">
                  <c:v>2001Q4</c:v>
                </c:pt>
                <c:pt idx="220">
                  <c:v>2002Q1</c:v>
                </c:pt>
                <c:pt idx="221">
                  <c:v>2002Q2</c:v>
                </c:pt>
                <c:pt idx="222">
                  <c:v>2002Q3</c:v>
                </c:pt>
                <c:pt idx="223">
                  <c:v>2002Q4</c:v>
                </c:pt>
                <c:pt idx="224">
                  <c:v>2003Q1</c:v>
                </c:pt>
                <c:pt idx="225">
                  <c:v>2003Q2</c:v>
                </c:pt>
                <c:pt idx="226">
                  <c:v>2003Q3</c:v>
                </c:pt>
                <c:pt idx="227">
                  <c:v>2003Q4</c:v>
                </c:pt>
                <c:pt idx="228">
                  <c:v>2004Q1</c:v>
                </c:pt>
                <c:pt idx="229">
                  <c:v>2004Q2</c:v>
                </c:pt>
                <c:pt idx="230">
                  <c:v>2004Q3</c:v>
                </c:pt>
                <c:pt idx="231">
                  <c:v>2004Q4</c:v>
                </c:pt>
                <c:pt idx="232">
                  <c:v>2005Q1</c:v>
                </c:pt>
                <c:pt idx="233">
                  <c:v>2005Q2</c:v>
                </c:pt>
                <c:pt idx="234">
                  <c:v>2005Q3</c:v>
                </c:pt>
                <c:pt idx="235">
                  <c:v>2005Q4</c:v>
                </c:pt>
                <c:pt idx="236">
                  <c:v>2006Q1</c:v>
                </c:pt>
                <c:pt idx="237">
                  <c:v>2006Q2</c:v>
                </c:pt>
                <c:pt idx="238">
                  <c:v>2006Q3</c:v>
                </c:pt>
                <c:pt idx="239">
                  <c:v>2006Q4</c:v>
                </c:pt>
                <c:pt idx="240">
                  <c:v>2007Q1</c:v>
                </c:pt>
                <c:pt idx="241">
                  <c:v>2007Q2</c:v>
                </c:pt>
                <c:pt idx="242">
                  <c:v>2007Q3</c:v>
                </c:pt>
                <c:pt idx="243">
                  <c:v>2007Q4</c:v>
                </c:pt>
                <c:pt idx="244">
                  <c:v>2008Q1</c:v>
                </c:pt>
                <c:pt idx="245">
                  <c:v>2008Q2</c:v>
                </c:pt>
                <c:pt idx="246">
                  <c:v>2008Q3</c:v>
                </c:pt>
                <c:pt idx="247">
                  <c:v>2008Q4</c:v>
                </c:pt>
                <c:pt idx="248">
                  <c:v>2009Q1</c:v>
                </c:pt>
                <c:pt idx="249">
                  <c:v>2009Q2</c:v>
                </c:pt>
              </c:strCache>
            </c:strRef>
          </c:cat>
          <c:val>
            <c:numRef>
              <c:f>US!$D$2:$D$251</c:f>
              <c:numCache>
                <c:ptCount val="250"/>
                <c:pt idx="0">
                  <c:v>1772.2</c:v>
                </c:pt>
                <c:pt idx="1">
                  <c:v>1769.5</c:v>
                </c:pt>
                <c:pt idx="2">
                  <c:v>1768</c:v>
                </c:pt>
                <c:pt idx="3">
                  <c:v>1794.8</c:v>
                </c:pt>
                <c:pt idx="4">
                  <c:v>1823.4</c:v>
                </c:pt>
                <c:pt idx="5">
                  <c:v>1856.9</c:v>
                </c:pt>
                <c:pt idx="6">
                  <c:v>1866.9</c:v>
                </c:pt>
                <c:pt idx="7">
                  <c:v>1869.8</c:v>
                </c:pt>
                <c:pt idx="8">
                  <c:v>1843.8</c:v>
                </c:pt>
                <c:pt idx="9">
                  <c:v>1837.1</c:v>
                </c:pt>
                <c:pt idx="10">
                  <c:v>1857.7</c:v>
                </c:pt>
                <c:pt idx="11">
                  <c:v>1840.3</c:v>
                </c:pt>
                <c:pt idx="12">
                  <c:v>1914.6</c:v>
                </c:pt>
                <c:pt idx="13">
                  <c:v>1972.9</c:v>
                </c:pt>
                <c:pt idx="14">
                  <c:v>2050.1</c:v>
                </c:pt>
                <c:pt idx="15">
                  <c:v>2086.2</c:v>
                </c:pt>
                <c:pt idx="16">
                  <c:v>2112.5</c:v>
                </c:pt>
                <c:pt idx="17">
                  <c:v>2147.6</c:v>
                </c:pt>
                <c:pt idx="18">
                  <c:v>2190.4</c:v>
                </c:pt>
                <c:pt idx="19">
                  <c:v>2194.1</c:v>
                </c:pt>
                <c:pt idx="20">
                  <c:v>2216.2</c:v>
                </c:pt>
                <c:pt idx="21">
                  <c:v>2218.6</c:v>
                </c:pt>
                <c:pt idx="22">
                  <c:v>2233.5</c:v>
                </c:pt>
                <c:pt idx="23">
                  <c:v>2307.2</c:v>
                </c:pt>
                <c:pt idx="24">
                  <c:v>2350.4</c:v>
                </c:pt>
                <c:pt idx="25">
                  <c:v>2368.2</c:v>
                </c:pt>
                <c:pt idx="26">
                  <c:v>2353.8</c:v>
                </c:pt>
                <c:pt idx="27">
                  <c:v>2316.5</c:v>
                </c:pt>
                <c:pt idx="28">
                  <c:v>2305.5</c:v>
                </c:pt>
                <c:pt idx="29">
                  <c:v>2308.4</c:v>
                </c:pt>
                <c:pt idx="30">
                  <c:v>2334.4</c:v>
                </c:pt>
                <c:pt idx="31">
                  <c:v>2381.2</c:v>
                </c:pt>
                <c:pt idx="32">
                  <c:v>2449.7</c:v>
                </c:pt>
                <c:pt idx="33">
                  <c:v>2490.3</c:v>
                </c:pt>
                <c:pt idx="34">
                  <c:v>2523.5</c:v>
                </c:pt>
                <c:pt idx="35">
                  <c:v>2537.6</c:v>
                </c:pt>
                <c:pt idx="36">
                  <c:v>2526.1</c:v>
                </c:pt>
                <c:pt idx="37">
                  <c:v>2545.9</c:v>
                </c:pt>
                <c:pt idx="38">
                  <c:v>2542.7</c:v>
                </c:pt>
                <c:pt idx="39">
                  <c:v>2584.3</c:v>
                </c:pt>
                <c:pt idx="40">
                  <c:v>2600.2</c:v>
                </c:pt>
                <c:pt idx="41">
                  <c:v>2593.9</c:v>
                </c:pt>
                <c:pt idx="42">
                  <c:v>2618.9</c:v>
                </c:pt>
                <c:pt idx="43">
                  <c:v>2591.3</c:v>
                </c:pt>
                <c:pt idx="44">
                  <c:v>2521.2</c:v>
                </c:pt>
                <c:pt idx="45">
                  <c:v>2536.6</c:v>
                </c:pt>
                <c:pt idx="46">
                  <c:v>2596.1</c:v>
                </c:pt>
                <c:pt idx="47">
                  <c:v>2656.6</c:v>
                </c:pt>
                <c:pt idx="48">
                  <c:v>2710.3</c:v>
                </c:pt>
                <c:pt idx="49">
                  <c:v>2778.8</c:v>
                </c:pt>
                <c:pt idx="50">
                  <c:v>2775.5</c:v>
                </c:pt>
                <c:pt idx="51">
                  <c:v>2785.2</c:v>
                </c:pt>
                <c:pt idx="52">
                  <c:v>2847.7</c:v>
                </c:pt>
                <c:pt idx="53">
                  <c:v>2834.4</c:v>
                </c:pt>
                <c:pt idx="54">
                  <c:v>2839</c:v>
                </c:pt>
                <c:pt idx="55">
                  <c:v>2802.6</c:v>
                </c:pt>
                <c:pt idx="56">
                  <c:v>2819.3</c:v>
                </c:pt>
                <c:pt idx="57">
                  <c:v>2872</c:v>
                </c:pt>
                <c:pt idx="58">
                  <c:v>2918.4</c:v>
                </c:pt>
                <c:pt idx="59">
                  <c:v>2977.8</c:v>
                </c:pt>
                <c:pt idx="60">
                  <c:v>3031.2</c:v>
                </c:pt>
                <c:pt idx="61">
                  <c:v>3064.7</c:v>
                </c:pt>
                <c:pt idx="62">
                  <c:v>3093</c:v>
                </c:pt>
                <c:pt idx="63">
                  <c:v>3100.6</c:v>
                </c:pt>
                <c:pt idx="64">
                  <c:v>3141.1</c:v>
                </c:pt>
                <c:pt idx="65">
                  <c:v>3180.4</c:v>
                </c:pt>
                <c:pt idx="66">
                  <c:v>3240.3</c:v>
                </c:pt>
                <c:pt idx="67">
                  <c:v>3265</c:v>
                </c:pt>
                <c:pt idx="68">
                  <c:v>3338.2</c:v>
                </c:pt>
                <c:pt idx="69">
                  <c:v>3376.6</c:v>
                </c:pt>
                <c:pt idx="70">
                  <c:v>3422.5</c:v>
                </c:pt>
                <c:pt idx="71">
                  <c:v>3432</c:v>
                </c:pt>
                <c:pt idx="72">
                  <c:v>3516.3</c:v>
                </c:pt>
                <c:pt idx="73">
                  <c:v>3564</c:v>
                </c:pt>
                <c:pt idx="74">
                  <c:v>3636.3</c:v>
                </c:pt>
                <c:pt idx="75">
                  <c:v>3724</c:v>
                </c:pt>
                <c:pt idx="76">
                  <c:v>3815.4</c:v>
                </c:pt>
                <c:pt idx="77">
                  <c:v>3828.1</c:v>
                </c:pt>
                <c:pt idx="78">
                  <c:v>3853.3</c:v>
                </c:pt>
                <c:pt idx="79">
                  <c:v>3884.5</c:v>
                </c:pt>
                <c:pt idx="80">
                  <c:v>3918.7</c:v>
                </c:pt>
                <c:pt idx="81">
                  <c:v>3919.6</c:v>
                </c:pt>
                <c:pt idx="82">
                  <c:v>3950.8</c:v>
                </c:pt>
                <c:pt idx="83">
                  <c:v>3981</c:v>
                </c:pt>
                <c:pt idx="84">
                  <c:v>4063</c:v>
                </c:pt>
                <c:pt idx="85">
                  <c:v>4132</c:v>
                </c:pt>
                <c:pt idx="86">
                  <c:v>4160.3</c:v>
                </c:pt>
                <c:pt idx="87">
                  <c:v>4178.3</c:v>
                </c:pt>
                <c:pt idx="88">
                  <c:v>4244.1</c:v>
                </c:pt>
                <c:pt idx="89">
                  <c:v>4256.5</c:v>
                </c:pt>
                <c:pt idx="90">
                  <c:v>4283.4</c:v>
                </c:pt>
                <c:pt idx="91">
                  <c:v>4263.3</c:v>
                </c:pt>
                <c:pt idx="92">
                  <c:v>4256.6</c:v>
                </c:pt>
                <c:pt idx="93">
                  <c:v>4264.3</c:v>
                </c:pt>
                <c:pt idx="94">
                  <c:v>4302.3</c:v>
                </c:pt>
                <c:pt idx="95">
                  <c:v>4256.6</c:v>
                </c:pt>
                <c:pt idx="96">
                  <c:v>4374</c:v>
                </c:pt>
                <c:pt idx="97">
                  <c:v>4398.8</c:v>
                </c:pt>
                <c:pt idx="98">
                  <c:v>4433.9</c:v>
                </c:pt>
                <c:pt idx="99">
                  <c:v>4446.3</c:v>
                </c:pt>
                <c:pt idx="100">
                  <c:v>4525.8</c:v>
                </c:pt>
                <c:pt idx="101">
                  <c:v>4633.1</c:v>
                </c:pt>
                <c:pt idx="102">
                  <c:v>4677.5</c:v>
                </c:pt>
                <c:pt idx="103">
                  <c:v>4754.5</c:v>
                </c:pt>
                <c:pt idx="104">
                  <c:v>4876.2</c:v>
                </c:pt>
                <c:pt idx="105">
                  <c:v>4932.6</c:v>
                </c:pt>
                <c:pt idx="106">
                  <c:v>4906.3</c:v>
                </c:pt>
                <c:pt idx="107">
                  <c:v>4953.1</c:v>
                </c:pt>
                <c:pt idx="108">
                  <c:v>4909.6</c:v>
                </c:pt>
                <c:pt idx="109">
                  <c:v>4922.2</c:v>
                </c:pt>
                <c:pt idx="110">
                  <c:v>4873.5</c:v>
                </c:pt>
                <c:pt idx="111">
                  <c:v>4854.3</c:v>
                </c:pt>
                <c:pt idx="112">
                  <c:v>4795.3</c:v>
                </c:pt>
                <c:pt idx="113">
                  <c:v>4831.9</c:v>
                </c:pt>
                <c:pt idx="114">
                  <c:v>4913.3</c:v>
                </c:pt>
                <c:pt idx="115">
                  <c:v>4977.5</c:v>
                </c:pt>
                <c:pt idx="116">
                  <c:v>5090.7</c:v>
                </c:pt>
                <c:pt idx="117">
                  <c:v>5128.9</c:v>
                </c:pt>
                <c:pt idx="118">
                  <c:v>5154.1</c:v>
                </c:pt>
                <c:pt idx="119">
                  <c:v>5191.5</c:v>
                </c:pt>
                <c:pt idx="120">
                  <c:v>5251.8</c:v>
                </c:pt>
                <c:pt idx="121">
                  <c:v>5356.1</c:v>
                </c:pt>
                <c:pt idx="122">
                  <c:v>5451.9</c:v>
                </c:pt>
                <c:pt idx="123">
                  <c:v>5450.8</c:v>
                </c:pt>
                <c:pt idx="124">
                  <c:v>5469.4</c:v>
                </c:pt>
                <c:pt idx="125">
                  <c:v>5684.6</c:v>
                </c:pt>
                <c:pt idx="126">
                  <c:v>5740.3</c:v>
                </c:pt>
                <c:pt idx="127">
                  <c:v>5816.2</c:v>
                </c:pt>
                <c:pt idx="128">
                  <c:v>5825.9</c:v>
                </c:pt>
                <c:pt idx="129">
                  <c:v>5831.4</c:v>
                </c:pt>
                <c:pt idx="130">
                  <c:v>5873.3</c:v>
                </c:pt>
                <c:pt idx="131">
                  <c:v>5889.5</c:v>
                </c:pt>
                <c:pt idx="132">
                  <c:v>5908.5</c:v>
                </c:pt>
                <c:pt idx="133">
                  <c:v>5787.4</c:v>
                </c:pt>
                <c:pt idx="134">
                  <c:v>5776.6</c:v>
                </c:pt>
                <c:pt idx="135">
                  <c:v>5883.5</c:v>
                </c:pt>
                <c:pt idx="136">
                  <c:v>6005.7</c:v>
                </c:pt>
                <c:pt idx="137">
                  <c:v>5957.8</c:v>
                </c:pt>
                <c:pt idx="138">
                  <c:v>6030.2</c:v>
                </c:pt>
                <c:pt idx="139">
                  <c:v>5955.1</c:v>
                </c:pt>
                <c:pt idx="140">
                  <c:v>5857.3</c:v>
                </c:pt>
                <c:pt idx="141">
                  <c:v>5889.1</c:v>
                </c:pt>
                <c:pt idx="142">
                  <c:v>5866.4</c:v>
                </c:pt>
                <c:pt idx="143">
                  <c:v>5871</c:v>
                </c:pt>
                <c:pt idx="144">
                  <c:v>5944</c:v>
                </c:pt>
                <c:pt idx="145">
                  <c:v>6077.6</c:v>
                </c:pt>
                <c:pt idx="146">
                  <c:v>6197.5</c:v>
                </c:pt>
                <c:pt idx="147">
                  <c:v>6325.6</c:v>
                </c:pt>
                <c:pt idx="148">
                  <c:v>6448.3</c:v>
                </c:pt>
                <c:pt idx="149">
                  <c:v>6559.6</c:v>
                </c:pt>
                <c:pt idx="150">
                  <c:v>6623.3</c:v>
                </c:pt>
                <c:pt idx="151">
                  <c:v>6677.3</c:v>
                </c:pt>
                <c:pt idx="152">
                  <c:v>6740.3</c:v>
                </c:pt>
                <c:pt idx="153">
                  <c:v>6797.3</c:v>
                </c:pt>
                <c:pt idx="154">
                  <c:v>6903.5</c:v>
                </c:pt>
                <c:pt idx="155">
                  <c:v>6955.9</c:v>
                </c:pt>
                <c:pt idx="156">
                  <c:v>7022.8</c:v>
                </c:pt>
                <c:pt idx="157">
                  <c:v>7051</c:v>
                </c:pt>
                <c:pt idx="158">
                  <c:v>7119</c:v>
                </c:pt>
                <c:pt idx="159">
                  <c:v>7153.4</c:v>
                </c:pt>
                <c:pt idx="160">
                  <c:v>7193</c:v>
                </c:pt>
                <c:pt idx="161">
                  <c:v>7269.5</c:v>
                </c:pt>
                <c:pt idx="162">
                  <c:v>7332.6</c:v>
                </c:pt>
                <c:pt idx="163">
                  <c:v>7458</c:v>
                </c:pt>
                <c:pt idx="164">
                  <c:v>7496.6</c:v>
                </c:pt>
                <c:pt idx="165">
                  <c:v>7592.9</c:v>
                </c:pt>
                <c:pt idx="166">
                  <c:v>7632.1</c:v>
                </c:pt>
                <c:pt idx="167">
                  <c:v>7734</c:v>
                </c:pt>
                <c:pt idx="168">
                  <c:v>7806.6</c:v>
                </c:pt>
                <c:pt idx="169">
                  <c:v>7865</c:v>
                </c:pt>
                <c:pt idx="170">
                  <c:v>7927.4</c:v>
                </c:pt>
                <c:pt idx="171">
                  <c:v>7944.7</c:v>
                </c:pt>
                <c:pt idx="172">
                  <c:v>8027.7</c:v>
                </c:pt>
                <c:pt idx="173">
                  <c:v>8059.6</c:v>
                </c:pt>
                <c:pt idx="174">
                  <c:v>8059.5</c:v>
                </c:pt>
                <c:pt idx="175">
                  <c:v>7988.9</c:v>
                </c:pt>
                <c:pt idx="176">
                  <c:v>7950.2</c:v>
                </c:pt>
                <c:pt idx="177">
                  <c:v>8003.8</c:v>
                </c:pt>
                <c:pt idx="178">
                  <c:v>8037.5</c:v>
                </c:pt>
                <c:pt idx="179">
                  <c:v>8069</c:v>
                </c:pt>
                <c:pt idx="180">
                  <c:v>8157.6</c:v>
                </c:pt>
                <c:pt idx="181">
                  <c:v>8244.3</c:v>
                </c:pt>
                <c:pt idx="182">
                  <c:v>8329.4</c:v>
                </c:pt>
                <c:pt idx="183">
                  <c:v>8417</c:v>
                </c:pt>
                <c:pt idx="184">
                  <c:v>8432.5</c:v>
                </c:pt>
                <c:pt idx="185">
                  <c:v>8486.4</c:v>
                </c:pt>
                <c:pt idx="186">
                  <c:v>8531.1</c:v>
                </c:pt>
                <c:pt idx="187">
                  <c:v>8643.8</c:v>
                </c:pt>
                <c:pt idx="188">
                  <c:v>8727.9</c:v>
                </c:pt>
                <c:pt idx="189">
                  <c:v>8847.3</c:v>
                </c:pt>
                <c:pt idx="190">
                  <c:v>8904.3</c:v>
                </c:pt>
                <c:pt idx="191">
                  <c:v>9003.2</c:v>
                </c:pt>
                <c:pt idx="192">
                  <c:v>9025.3</c:v>
                </c:pt>
                <c:pt idx="193">
                  <c:v>9044.7</c:v>
                </c:pt>
                <c:pt idx="194">
                  <c:v>9120.7</c:v>
                </c:pt>
                <c:pt idx="195">
                  <c:v>9184.3</c:v>
                </c:pt>
                <c:pt idx="196">
                  <c:v>9247.2</c:v>
                </c:pt>
                <c:pt idx="197">
                  <c:v>9407.1</c:v>
                </c:pt>
                <c:pt idx="198">
                  <c:v>9488.9</c:v>
                </c:pt>
                <c:pt idx="199">
                  <c:v>9592.5</c:v>
                </c:pt>
                <c:pt idx="200">
                  <c:v>9666.2</c:v>
                </c:pt>
                <c:pt idx="201">
                  <c:v>9809.6</c:v>
                </c:pt>
                <c:pt idx="202">
                  <c:v>9932.7</c:v>
                </c:pt>
                <c:pt idx="203">
                  <c:v>10008.9</c:v>
                </c:pt>
                <c:pt idx="204">
                  <c:v>10103.4</c:v>
                </c:pt>
                <c:pt idx="205">
                  <c:v>10194.3</c:v>
                </c:pt>
                <c:pt idx="206">
                  <c:v>10328.8</c:v>
                </c:pt>
                <c:pt idx="207">
                  <c:v>10507.6</c:v>
                </c:pt>
                <c:pt idx="208">
                  <c:v>10601.2</c:v>
                </c:pt>
                <c:pt idx="209">
                  <c:v>10684</c:v>
                </c:pt>
                <c:pt idx="210">
                  <c:v>10819.9</c:v>
                </c:pt>
                <c:pt idx="211">
                  <c:v>11014.3</c:v>
                </c:pt>
                <c:pt idx="212">
                  <c:v>11043</c:v>
                </c:pt>
                <c:pt idx="213">
                  <c:v>11258.5</c:v>
                </c:pt>
                <c:pt idx="214">
                  <c:v>11267.9</c:v>
                </c:pt>
                <c:pt idx="215">
                  <c:v>11334.5</c:v>
                </c:pt>
                <c:pt idx="216">
                  <c:v>11297.2</c:v>
                </c:pt>
                <c:pt idx="217">
                  <c:v>11371.3</c:v>
                </c:pt>
                <c:pt idx="218">
                  <c:v>11340.1</c:v>
                </c:pt>
                <c:pt idx="219">
                  <c:v>11380.1</c:v>
                </c:pt>
                <c:pt idx="220">
                  <c:v>11477.9</c:v>
                </c:pt>
                <c:pt idx="221">
                  <c:v>11538.8</c:v>
                </c:pt>
                <c:pt idx="222">
                  <c:v>11596.4</c:v>
                </c:pt>
                <c:pt idx="223">
                  <c:v>11598.8</c:v>
                </c:pt>
                <c:pt idx="224">
                  <c:v>11645.8</c:v>
                </c:pt>
                <c:pt idx="225">
                  <c:v>11738.7</c:v>
                </c:pt>
                <c:pt idx="226">
                  <c:v>11935.5</c:v>
                </c:pt>
                <c:pt idx="227">
                  <c:v>12042.8</c:v>
                </c:pt>
                <c:pt idx="228">
                  <c:v>12127.6</c:v>
                </c:pt>
                <c:pt idx="229">
                  <c:v>12213.8</c:v>
                </c:pt>
                <c:pt idx="230">
                  <c:v>12303.5</c:v>
                </c:pt>
                <c:pt idx="231">
                  <c:v>12410.3</c:v>
                </c:pt>
                <c:pt idx="232">
                  <c:v>12534.1</c:v>
                </c:pt>
                <c:pt idx="233">
                  <c:v>12587.5</c:v>
                </c:pt>
                <c:pt idx="234">
                  <c:v>12683.2</c:v>
                </c:pt>
                <c:pt idx="235">
                  <c:v>12748.7</c:v>
                </c:pt>
                <c:pt idx="236">
                  <c:v>12915.9</c:v>
                </c:pt>
                <c:pt idx="237">
                  <c:v>12962.5</c:v>
                </c:pt>
                <c:pt idx="238">
                  <c:v>12965.9</c:v>
                </c:pt>
                <c:pt idx="239">
                  <c:v>13060.7</c:v>
                </c:pt>
                <c:pt idx="240">
                  <c:v>13099.9</c:v>
                </c:pt>
                <c:pt idx="241">
                  <c:v>13204</c:v>
                </c:pt>
                <c:pt idx="242">
                  <c:v>13321.1</c:v>
                </c:pt>
                <c:pt idx="243">
                  <c:v>13391.2</c:v>
                </c:pt>
                <c:pt idx="244">
                  <c:v>13339.2</c:v>
                </c:pt>
                <c:pt idx="245">
                  <c:v>13359</c:v>
                </c:pt>
                <c:pt idx="246">
                  <c:v>13223.5</c:v>
                </c:pt>
                <c:pt idx="247">
                  <c:v>12993.7</c:v>
                </c:pt>
                <c:pt idx="248">
                  <c:v>12832.6</c:v>
                </c:pt>
                <c:pt idx="249">
                  <c:v>12810</c:v>
                </c:pt>
              </c:numCache>
            </c:numRef>
          </c:val>
          <c:smooth val="0"/>
        </c:ser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auto val="1"/>
        <c:lblOffset val="100"/>
        <c:tickLblSkip val="48"/>
        <c:tickMarkSkip val="12"/>
        <c:noMultiLvlLbl val="0"/>
      </c:catAx>
      <c:valAx>
        <c:axId val="6686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2: Real GDP &amp; Potential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795"/>
          <c:w val="0.952"/>
          <c:h val="0.88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US!$A$2:$A$251</c:f>
              <c:strCache>
                <c:ptCount val="250"/>
                <c:pt idx="0">
                  <c:v>1947Q1</c:v>
                </c:pt>
                <c:pt idx="1">
                  <c:v>1947Q2</c:v>
                </c:pt>
                <c:pt idx="2">
                  <c:v>1947Q3</c:v>
                </c:pt>
                <c:pt idx="3">
                  <c:v>1947Q4</c:v>
                </c:pt>
                <c:pt idx="4">
                  <c:v>1948Q1</c:v>
                </c:pt>
                <c:pt idx="5">
                  <c:v>1948Q2</c:v>
                </c:pt>
                <c:pt idx="6">
                  <c:v>1948Q3</c:v>
                </c:pt>
                <c:pt idx="7">
                  <c:v>1948Q4</c:v>
                </c:pt>
                <c:pt idx="8">
                  <c:v>1949Q1</c:v>
                </c:pt>
                <c:pt idx="9">
                  <c:v>1949Q2</c:v>
                </c:pt>
                <c:pt idx="10">
                  <c:v>1949Q3</c:v>
                </c:pt>
                <c:pt idx="11">
                  <c:v>1949Q4</c:v>
                </c:pt>
                <c:pt idx="12">
                  <c:v>1950Q1</c:v>
                </c:pt>
                <c:pt idx="13">
                  <c:v>1950Q2</c:v>
                </c:pt>
                <c:pt idx="14">
                  <c:v>1950Q3</c:v>
                </c:pt>
                <c:pt idx="15">
                  <c:v>1950Q4</c:v>
                </c:pt>
                <c:pt idx="16">
                  <c:v>1951Q1</c:v>
                </c:pt>
                <c:pt idx="17">
                  <c:v>1951Q2</c:v>
                </c:pt>
                <c:pt idx="18">
                  <c:v>1951Q3</c:v>
                </c:pt>
                <c:pt idx="19">
                  <c:v>1951Q4</c:v>
                </c:pt>
                <c:pt idx="20">
                  <c:v>1952Q1</c:v>
                </c:pt>
                <c:pt idx="21">
                  <c:v>1952Q2</c:v>
                </c:pt>
                <c:pt idx="22">
                  <c:v>1952Q3</c:v>
                </c:pt>
                <c:pt idx="23">
                  <c:v>1952Q4</c:v>
                </c:pt>
                <c:pt idx="24">
                  <c:v>1953Q1</c:v>
                </c:pt>
                <c:pt idx="25">
                  <c:v>1953Q2</c:v>
                </c:pt>
                <c:pt idx="26">
                  <c:v>1953Q3</c:v>
                </c:pt>
                <c:pt idx="27">
                  <c:v>1953Q4</c:v>
                </c:pt>
                <c:pt idx="28">
                  <c:v>1954Q1</c:v>
                </c:pt>
                <c:pt idx="29">
                  <c:v>1954Q2</c:v>
                </c:pt>
                <c:pt idx="30">
                  <c:v>1954Q3</c:v>
                </c:pt>
                <c:pt idx="31">
                  <c:v>1954Q4</c:v>
                </c:pt>
                <c:pt idx="32">
                  <c:v>1955Q1</c:v>
                </c:pt>
                <c:pt idx="33">
                  <c:v>1955Q2</c:v>
                </c:pt>
                <c:pt idx="34">
                  <c:v>1955Q3</c:v>
                </c:pt>
                <c:pt idx="35">
                  <c:v>1955Q4</c:v>
                </c:pt>
                <c:pt idx="36">
                  <c:v>1956Q1</c:v>
                </c:pt>
                <c:pt idx="37">
                  <c:v>1956Q2</c:v>
                </c:pt>
                <c:pt idx="38">
                  <c:v>1956Q3</c:v>
                </c:pt>
                <c:pt idx="39">
                  <c:v>1956Q4</c:v>
                </c:pt>
                <c:pt idx="40">
                  <c:v>1957Q1</c:v>
                </c:pt>
                <c:pt idx="41">
                  <c:v>1957Q2</c:v>
                </c:pt>
                <c:pt idx="42">
                  <c:v>1957Q3</c:v>
                </c:pt>
                <c:pt idx="43">
                  <c:v>1957Q4</c:v>
                </c:pt>
                <c:pt idx="44">
                  <c:v>1958Q1</c:v>
                </c:pt>
                <c:pt idx="45">
                  <c:v>1958Q2</c:v>
                </c:pt>
                <c:pt idx="46">
                  <c:v>1958Q3</c:v>
                </c:pt>
                <c:pt idx="47">
                  <c:v>1958Q4</c:v>
                </c:pt>
                <c:pt idx="48">
                  <c:v>1959Q1</c:v>
                </c:pt>
                <c:pt idx="49">
                  <c:v>1959Q2</c:v>
                </c:pt>
                <c:pt idx="50">
                  <c:v>1959Q3</c:v>
                </c:pt>
                <c:pt idx="51">
                  <c:v>1959Q4</c:v>
                </c:pt>
                <c:pt idx="52">
                  <c:v>1960Q1</c:v>
                </c:pt>
                <c:pt idx="53">
                  <c:v>1960Q2</c:v>
                </c:pt>
                <c:pt idx="54">
                  <c:v>1960Q3</c:v>
                </c:pt>
                <c:pt idx="55">
                  <c:v>1960Q4</c:v>
                </c:pt>
                <c:pt idx="56">
                  <c:v>1961Q1</c:v>
                </c:pt>
                <c:pt idx="57">
                  <c:v>1961Q2</c:v>
                </c:pt>
                <c:pt idx="58">
                  <c:v>1961Q3</c:v>
                </c:pt>
                <c:pt idx="59">
                  <c:v>1961Q4</c:v>
                </c:pt>
                <c:pt idx="60">
                  <c:v>1962Q1</c:v>
                </c:pt>
                <c:pt idx="61">
                  <c:v>1962Q2</c:v>
                </c:pt>
                <c:pt idx="62">
                  <c:v>1962Q3</c:v>
                </c:pt>
                <c:pt idx="63">
                  <c:v>1962Q4</c:v>
                </c:pt>
                <c:pt idx="64">
                  <c:v>1963Q1</c:v>
                </c:pt>
                <c:pt idx="65">
                  <c:v>1963Q2</c:v>
                </c:pt>
                <c:pt idx="66">
                  <c:v>1963Q3</c:v>
                </c:pt>
                <c:pt idx="67">
                  <c:v>1963Q4</c:v>
                </c:pt>
                <c:pt idx="68">
                  <c:v>1964Q1</c:v>
                </c:pt>
                <c:pt idx="69">
                  <c:v>1964Q2</c:v>
                </c:pt>
                <c:pt idx="70">
                  <c:v>1964Q3</c:v>
                </c:pt>
                <c:pt idx="71">
                  <c:v>1964Q4</c:v>
                </c:pt>
                <c:pt idx="72">
                  <c:v>1965Q1</c:v>
                </c:pt>
                <c:pt idx="73">
                  <c:v>1965Q2</c:v>
                </c:pt>
                <c:pt idx="74">
                  <c:v>1965Q3</c:v>
                </c:pt>
                <c:pt idx="75">
                  <c:v>1965Q4</c:v>
                </c:pt>
                <c:pt idx="76">
                  <c:v>1966Q1</c:v>
                </c:pt>
                <c:pt idx="77">
                  <c:v>1966Q2</c:v>
                </c:pt>
                <c:pt idx="78">
                  <c:v>1966Q3</c:v>
                </c:pt>
                <c:pt idx="79">
                  <c:v>1966Q4</c:v>
                </c:pt>
                <c:pt idx="80">
                  <c:v>1967Q1</c:v>
                </c:pt>
                <c:pt idx="81">
                  <c:v>1967Q2</c:v>
                </c:pt>
                <c:pt idx="82">
                  <c:v>1967Q3</c:v>
                </c:pt>
                <c:pt idx="83">
                  <c:v>1967Q4</c:v>
                </c:pt>
                <c:pt idx="84">
                  <c:v>1968Q1</c:v>
                </c:pt>
                <c:pt idx="85">
                  <c:v>1968Q2</c:v>
                </c:pt>
                <c:pt idx="86">
                  <c:v>1968Q3</c:v>
                </c:pt>
                <c:pt idx="87">
                  <c:v>1968Q4</c:v>
                </c:pt>
                <c:pt idx="88">
                  <c:v>1969Q1</c:v>
                </c:pt>
                <c:pt idx="89">
                  <c:v>1969Q2</c:v>
                </c:pt>
                <c:pt idx="90">
                  <c:v>1969Q3</c:v>
                </c:pt>
                <c:pt idx="91">
                  <c:v>1969Q4</c:v>
                </c:pt>
                <c:pt idx="92">
                  <c:v>1970Q1</c:v>
                </c:pt>
                <c:pt idx="93">
                  <c:v>1970Q2</c:v>
                </c:pt>
                <c:pt idx="94">
                  <c:v>1970Q3</c:v>
                </c:pt>
                <c:pt idx="95">
                  <c:v>1970Q4</c:v>
                </c:pt>
                <c:pt idx="96">
                  <c:v>1971Q1</c:v>
                </c:pt>
                <c:pt idx="97">
                  <c:v>1971Q2</c:v>
                </c:pt>
                <c:pt idx="98">
                  <c:v>1971Q3</c:v>
                </c:pt>
                <c:pt idx="99">
                  <c:v>1971Q4</c:v>
                </c:pt>
                <c:pt idx="100">
                  <c:v>1972Q1</c:v>
                </c:pt>
                <c:pt idx="101">
                  <c:v>1972Q2</c:v>
                </c:pt>
                <c:pt idx="102">
                  <c:v>1972Q3</c:v>
                </c:pt>
                <c:pt idx="103">
                  <c:v>1972Q4</c:v>
                </c:pt>
                <c:pt idx="104">
                  <c:v>1973Q1</c:v>
                </c:pt>
                <c:pt idx="105">
                  <c:v>1973Q2</c:v>
                </c:pt>
                <c:pt idx="106">
                  <c:v>1973Q3</c:v>
                </c:pt>
                <c:pt idx="107">
                  <c:v>1973Q4</c:v>
                </c:pt>
                <c:pt idx="108">
                  <c:v>1974Q1</c:v>
                </c:pt>
                <c:pt idx="109">
                  <c:v>1974Q2</c:v>
                </c:pt>
                <c:pt idx="110">
                  <c:v>1974Q3</c:v>
                </c:pt>
                <c:pt idx="111">
                  <c:v>1974Q4</c:v>
                </c:pt>
                <c:pt idx="112">
                  <c:v>1975Q1</c:v>
                </c:pt>
                <c:pt idx="113">
                  <c:v>1975Q2</c:v>
                </c:pt>
                <c:pt idx="114">
                  <c:v>1975Q3</c:v>
                </c:pt>
                <c:pt idx="115">
                  <c:v>1975Q4</c:v>
                </c:pt>
                <c:pt idx="116">
                  <c:v>1976Q1</c:v>
                </c:pt>
                <c:pt idx="117">
                  <c:v>1976Q2</c:v>
                </c:pt>
                <c:pt idx="118">
                  <c:v>1976Q3</c:v>
                </c:pt>
                <c:pt idx="119">
                  <c:v>1976Q4</c:v>
                </c:pt>
                <c:pt idx="120">
                  <c:v>1977Q1</c:v>
                </c:pt>
                <c:pt idx="121">
                  <c:v>1977Q2</c:v>
                </c:pt>
                <c:pt idx="122">
                  <c:v>1977Q3</c:v>
                </c:pt>
                <c:pt idx="123">
                  <c:v>1977Q4</c:v>
                </c:pt>
                <c:pt idx="124">
                  <c:v>1978Q1</c:v>
                </c:pt>
                <c:pt idx="125">
                  <c:v>1978Q2</c:v>
                </c:pt>
                <c:pt idx="126">
                  <c:v>1978Q3</c:v>
                </c:pt>
                <c:pt idx="127">
                  <c:v>1978Q4</c:v>
                </c:pt>
                <c:pt idx="128">
                  <c:v>1979Q1</c:v>
                </c:pt>
                <c:pt idx="129">
                  <c:v>1979Q2</c:v>
                </c:pt>
                <c:pt idx="130">
                  <c:v>1979Q3</c:v>
                </c:pt>
                <c:pt idx="131">
                  <c:v>1979Q4</c:v>
                </c:pt>
                <c:pt idx="132">
                  <c:v>1980Q1</c:v>
                </c:pt>
                <c:pt idx="133">
                  <c:v>1980Q2</c:v>
                </c:pt>
                <c:pt idx="134">
                  <c:v>1980Q3</c:v>
                </c:pt>
                <c:pt idx="135">
                  <c:v>1980Q4</c:v>
                </c:pt>
                <c:pt idx="136">
                  <c:v>1981Q1</c:v>
                </c:pt>
                <c:pt idx="137">
                  <c:v>1981Q2</c:v>
                </c:pt>
                <c:pt idx="138">
                  <c:v>1981Q3</c:v>
                </c:pt>
                <c:pt idx="139">
                  <c:v>1981Q4</c:v>
                </c:pt>
                <c:pt idx="140">
                  <c:v>1982Q1</c:v>
                </c:pt>
                <c:pt idx="141">
                  <c:v>1982Q2</c:v>
                </c:pt>
                <c:pt idx="142">
                  <c:v>1982Q3</c:v>
                </c:pt>
                <c:pt idx="143">
                  <c:v>1982Q4</c:v>
                </c:pt>
                <c:pt idx="144">
                  <c:v>1983Q1</c:v>
                </c:pt>
                <c:pt idx="145">
                  <c:v>1983Q2</c:v>
                </c:pt>
                <c:pt idx="146">
                  <c:v>1983Q3</c:v>
                </c:pt>
                <c:pt idx="147">
                  <c:v>1983Q4</c:v>
                </c:pt>
                <c:pt idx="148">
                  <c:v>1984Q1</c:v>
                </c:pt>
                <c:pt idx="149">
                  <c:v>1984Q2</c:v>
                </c:pt>
                <c:pt idx="150">
                  <c:v>1984Q3</c:v>
                </c:pt>
                <c:pt idx="151">
                  <c:v>1984Q4</c:v>
                </c:pt>
                <c:pt idx="152">
                  <c:v>1985Q1</c:v>
                </c:pt>
                <c:pt idx="153">
                  <c:v>1985Q2</c:v>
                </c:pt>
                <c:pt idx="154">
                  <c:v>1985Q3</c:v>
                </c:pt>
                <c:pt idx="155">
                  <c:v>1985Q4</c:v>
                </c:pt>
                <c:pt idx="156">
                  <c:v>1986Q1</c:v>
                </c:pt>
                <c:pt idx="157">
                  <c:v>1986Q2</c:v>
                </c:pt>
                <c:pt idx="158">
                  <c:v>1986Q3</c:v>
                </c:pt>
                <c:pt idx="159">
                  <c:v>1986Q4</c:v>
                </c:pt>
                <c:pt idx="160">
                  <c:v>1987Q1</c:v>
                </c:pt>
                <c:pt idx="161">
                  <c:v>1987Q2</c:v>
                </c:pt>
                <c:pt idx="162">
                  <c:v>1987Q3</c:v>
                </c:pt>
                <c:pt idx="163">
                  <c:v>1987Q4</c:v>
                </c:pt>
                <c:pt idx="164">
                  <c:v>1988Q1</c:v>
                </c:pt>
                <c:pt idx="165">
                  <c:v>1988Q2</c:v>
                </c:pt>
                <c:pt idx="166">
                  <c:v>1988Q3</c:v>
                </c:pt>
                <c:pt idx="167">
                  <c:v>1988Q4</c:v>
                </c:pt>
                <c:pt idx="168">
                  <c:v>1989Q1</c:v>
                </c:pt>
                <c:pt idx="169">
                  <c:v>1989Q2</c:v>
                </c:pt>
                <c:pt idx="170">
                  <c:v>1989Q3</c:v>
                </c:pt>
                <c:pt idx="171">
                  <c:v>1989Q4</c:v>
                </c:pt>
                <c:pt idx="172">
                  <c:v>1990Q1</c:v>
                </c:pt>
                <c:pt idx="173">
                  <c:v>1990Q2</c:v>
                </c:pt>
                <c:pt idx="174">
                  <c:v>1990Q3</c:v>
                </c:pt>
                <c:pt idx="175">
                  <c:v>1990Q4</c:v>
                </c:pt>
                <c:pt idx="176">
                  <c:v>1991Q1</c:v>
                </c:pt>
                <c:pt idx="177">
                  <c:v>1991Q2</c:v>
                </c:pt>
                <c:pt idx="178">
                  <c:v>1991Q3</c:v>
                </c:pt>
                <c:pt idx="179">
                  <c:v>1991Q4</c:v>
                </c:pt>
                <c:pt idx="180">
                  <c:v>1992Q1</c:v>
                </c:pt>
                <c:pt idx="181">
                  <c:v>1992Q2</c:v>
                </c:pt>
                <c:pt idx="182">
                  <c:v>1992Q3</c:v>
                </c:pt>
                <c:pt idx="183">
                  <c:v>1992Q4</c:v>
                </c:pt>
                <c:pt idx="184">
                  <c:v>1993Q1</c:v>
                </c:pt>
                <c:pt idx="185">
                  <c:v>1993Q2</c:v>
                </c:pt>
                <c:pt idx="186">
                  <c:v>1993Q3</c:v>
                </c:pt>
                <c:pt idx="187">
                  <c:v>1993Q4</c:v>
                </c:pt>
                <c:pt idx="188">
                  <c:v>1994Q1</c:v>
                </c:pt>
                <c:pt idx="189">
                  <c:v>1994Q2</c:v>
                </c:pt>
                <c:pt idx="190">
                  <c:v>1994Q3</c:v>
                </c:pt>
                <c:pt idx="191">
                  <c:v>1994Q4</c:v>
                </c:pt>
                <c:pt idx="192">
                  <c:v>1995Q1</c:v>
                </c:pt>
                <c:pt idx="193">
                  <c:v>1995Q2</c:v>
                </c:pt>
                <c:pt idx="194">
                  <c:v>1995Q3</c:v>
                </c:pt>
                <c:pt idx="195">
                  <c:v>1995Q4</c:v>
                </c:pt>
                <c:pt idx="196">
                  <c:v>1996Q1</c:v>
                </c:pt>
                <c:pt idx="197">
                  <c:v>1996Q2</c:v>
                </c:pt>
                <c:pt idx="198">
                  <c:v>1996Q3</c:v>
                </c:pt>
                <c:pt idx="199">
                  <c:v>1996Q4</c:v>
                </c:pt>
                <c:pt idx="200">
                  <c:v>1997Q1</c:v>
                </c:pt>
                <c:pt idx="201">
                  <c:v>1997Q2</c:v>
                </c:pt>
                <c:pt idx="202">
                  <c:v>1997Q3</c:v>
                </c:pt>
                <c:pt idx="203">
                  <c:v>1997Q4</c:v>
                </c:pt>
                <c:pt idx="204">
                  <c:v>1998Q1</c:v>
                </c:pt>
                <c:pt idx="205">
                  <c:v>1998Q2</c:v>
                </c:pt>
                <c:pt idx="206">
                  <c:v>1998Q3</c:v>
                </c:pt>
                <c:pt idx="207">
                  <c:v>1998Q4</c:v>
                </c:pt>
                <c:pt idx="208">
                  <c:v>1999Q1</c:v>
                </c:pt>
                <c:pt idx="209">
                  <c:v>1999Q2</c:v>
                </c:pt>
                <c:pt idx="210">
                  <c:v>1999Q3</c:v>
                </c:pt>
                <c:pt idx="211">
                  <c:v>1999Q4</c:v>
                </c:pt>
                <c:pt idx="212">
                  <c:v>2000Q1</c:v>
                </c:pt>
                <c:pt idx="213">
                  <c:v>2000Q2</c:v>
                </c:pt>
                <c:pt idx="214">
                  <c:v>2000Q3</c:v>
                </c:pt>
                <c:pt idx="215">
                  <c:v>2000Q4</c:v>
                </c:pt>
                <c:pt idx="216">
                  <c:v>2001Q1</c:v>
                </c:pt>
                <c:pt idx="217">
                  <c:v>2001Q2</c:v>
                </c:pt>
                <c:pt idx="218">
                  <c:v>2001Q3</c:v>
                </c:pt>
                <c:pt idx="219">
                  <c:v>2001Q4</c:v>
                </c:pt>
                <c:pt idx="220">
                  <c:v>2002Q1</c:v>
                </c:pt>
                <c:pt idx="221">
                  <c:v>2002Q2</c:v>
                </c:pt>
                <c:pt idx="222">
                  <c:v>2002Q3</c:v>
                </c:pt>
                <c:pt idx="223">
                  <c:v>2002Q4</c:v>
                </c:pt>
                <c:pt idx="224">
                  <c:v>2003Q1</c:v>
                </c:pt>
                <c:pt idx="225">
                  <c:v>2003Q2</c:v>
                </c:pt>
                <c:pt idx="226">
                  <c:v>2003Q3</c:v>
                </c:pt>
                <c:pt idx="227">
                  <c:v>2003Q4</c:v>
                </c:pt>
                <c:pt idx="228">
                  <c:v>2004Q1</c:v>
                </c:pt>
                <c:pt idx="229">
                  <c:v>2004Q2</c:v>
                </c:pt>
                <c:pt idx="230">
                  <c:v>2004Q3</c:v>
                </c:pt>
                <c:pt idx="231">
                  <c:v>2004Q4</c:v>
                </c:pt>
                <c:pt idx="232">
                  <c:v>2005Q1</c:v>
                </c:pt>
                <c:pt idx="233">
                  <c:v>2005Q2</c:v>
                </c:pt>
                <c:pt idx="234">
                  <c:v>2005Q3</c:v>
                </c:pt>
                <c:pt idx="235">
                  <c:v>2005Q4</c:v>
                </c:pt>
                <c:pt idx="236">
                  <c:v>2006Q1</c:v>
                </c:pt>
                <c:pt idx="237">
                  <c:v>2006Q2</c:v>
                </c:pt>
                <c:pt idx="238">
                  <c:v>2006Q3</c:v>
                </c:pt>
                <c:pt idx="239">
                  <c:v>2006Q4</c:v>
                </c:pt>
                <c:pt idx="240">
                  <c:v>2007Q1</c:v>
                </c:pt>
                <c:pt idx="241">
                  <c:v>2007Q2</c:v>
                </c:pt>
                <c:pt idx="242">
                  <c:v>2007Q3</c:v>
                </c:pt>
                <c:pt idx="243">
                  <c:v>2007Q4</c:v>
                </c:pt>
                <c:pt idx="244">
                  <c:v>2008Q1</c:v>
                </c:pt>
                <c:pt idx="245">
                  <c:v>2008Q2</c:v>
                </c:pt>
                <c:pt idx="246">
                  <c:v>2008Q3</c:v>
                </c:pt>
                <c:pt idx="247">
                  <c:v>2008Q4</c:v>
                </c:pt>
                <c:pt idx="248">
                  <c:v>2009Q1</c:v>
                </c:pt>
                <c:pt idx="249">
                  <c:v>2009Q2</c:v>
                </c:pt>
              </c:strCache>
            </c:strRef>
          </c:cat>
          <c:val>
            <c:numRef>
              <c:f>US!$D$2:$D$251</c:f>
              <c:numCache>
                <c:ptCount val="250"/>
                <c:pt idx="0">
                  <c:v>1772.2</c:v>
                </c:pt>
                <c:pt idx="1">
                  <c:v>1769.5</c:v>
                </c:pt>
                <c:pt idx="2">
                  <c:v>1768</c:v>
                </c:pt>
                <c:pt idx="3">
                  <c:v>1794.8</c:v>
                </c:pt>
                <c:pt idx="4">
                  <c:v>1823.4</c:v>
                </c:pt>
                <c:pt idx="5">
                  <c:v>1856.9</c:v>
                </c:pt>
                <c:pt idx="6">
                  <c:v>1866.9</c:v>
                </c:pt>
                <c:pt idx="7">
                  <c:v>1869.8</c:v>
                </c:pt>
                <c:pt idx="8">
                  <c:v>1843.8</c:v>
                </c:pt>
                <c:pt idx="9">
                  <c:v>1837.1</c:v>
                </c:pt>
                <c:pt idx="10">
                  <c:v>1857.7</c:v>
                </c:pt>
                <c:pt idx="11">
                  <c:v>1840.3</c:v>
                </c:pt>
                <c:pt idx="12">
                  <c:v>1914.6</c:v>
                </c:pt>
                <c:pt idx="13">
                  <c:v>1972.9</c:v>
                </c:pt>
                <c:pt idx="14">
                  <c:v>2050.1</c:v>
                </c:pt>
                <c:pt idx="15">
                  <c:v>2086.2</c:v>
                </c:pt>
                <c:pt idx="16">
                  <c:v>2112.5</c:v>
                </c:pt>
                <c:pt idx="17">
                  <c:v>2147.6</c:v>
                </c:pt>
                <c:pt idx="18">
                  <c:v>2190.4</c:v>
                </c:pt>
                <c:pt idx="19">
                  <c:v>2194.1</c:v>
                </c:pt>
                <c:pt idx="20">
                  <c:v>2216.2</c:v>
                </c:pt>
                <c:pt idx="21">
                  <c:v>2218.6</c:v>
                </c:pt>
                <c:pt idx="22">
                  <c:v>2233.5</c:v>
                </c:pt>
                <c:pt idx="23">
                  <c:v>2307.2</c:v>
                </c:pt>
                <c:pt idx="24">
                  <c:v>2350.4</c:v>
                </c:pt>
                <c:pt idx="25">
                  <c:v>2368.2</c:v>
                </c:pt>
                <c:pt idx="26">
                  <c:v>2353.8</c:v>
                </c:pt>
                <c:pt idx="27">
                  <c:v>2316.5</c:v>
                </c:pt>
                <c:pt idx="28">
                  <c:v>2305.5</c:v>
                </c:pt>
                <c:pt idx="29">
                  <c:v>2308.4</c:v>
                </c:pt>
                <c:pt idx="30">
                  <c:v>2334.4</c:v>
                </c:pt>
                <c:pt idx="31">
                  <c:v>2381.2</c:v>
                </c:pt>
                <c:pt idx="32">
                  <c:v>2449.7</c:v>
                </c:pt>
                <c:pt idx="33">
                  <c:v>2490.3</c:v>
                </c:pt>
                <c:pt idx="34">
                  <c:v>2523.5</c:v>
                </c:pt>
                <c:pt idx="35">
                  <c:v>2537.6</c:v>
                </c:pt>
                <c:pt idx="36">
                  <c:v>2526.1</c:v>
                </c:pt>
                <c:pt idx="37">
                  <c:v>2545.9</c:v>
                </c:pt>
                <c:pt idx="38">
                  <c:v>2542.7</c:v>
                </c:pt>
                <c:pt idx="39">
                  <c:v>2584.3</c:v>
                </c:pt>
                <c:pt idx="40">
                  <c:v>2600.2</c:v>
                </c:pt>
                <c:pt idx="41">
                  <c:v>2593.9</c:v>
                </c:pt>
                <c:pt idx="42">
                  <c:v>2618.9</c:v>
                </c:pt>
                <c:pt idx="43">
                  <c:v>2591.3</c:v>
                </c:pt>
                <c:pt idx="44">
                  <c:v>2521.2</c:v>
                </c:pt>
                <c:pt idx="45">
                  <c:v>2536.6</c:v>
                </c:pt>
                <c:pt idx="46">
                  <c:v>2596.1</c:v>
                </c:pt>
                <c:pt idx="47">
                  <c:v>2656.6</c:v>
                </c:pt>
                <c:pt idx="48">
                  <c:v>2710.3</c:v>
                </c:pt>
                <c:pt idx="49">
                  <c:v>2778.8</c:v>
                </c:pt>
                <c:pt idx="50">
                  <c:v>2775.5</c:v>
                </c:pt>
                <c:pt idx="51">
                  <c:v>2785.2</c:v>
                </c:pt>
                <c:pt idx="52">
                  <c:v>2847.7</c:v>
                </c:pt>
                <c:pt idx="53">
                  <c:v>2834.4</c:v>
                </c:pt>
                <c:pt idx="54">
                  <c:v>2839</c:v>
                </c:pt>
                <c:pt idx="55">
                  <c:v>2802.6</c:v>
                </c:pt>
                <c:pt idx="56">
                  <c:v>2819.3</c:v>
                </c:pt>
                <c:pt idx="57">
                  <c:v>2872</c:v>
                </c:pt>
                <c:pt idx="58">
                  <c:v>2918.4</c:v>
                </c:pt>
                <c:pt idx="59">
                  <c:v>2977.8</c:v>
                </c:pt>
                <c:pt idx="60">
                  <c:v>3031.2</c:v>
                </c:pt>
                <c:pt idx="61">
                  <c:v>3064.7</c:v>
                </c:pt>
                <c:pt idx="62">
                  <c:v>3093</c:v>
                </c:pt>
                <c:pt idx="63">
                  <c:v>3100.6</c:v>
                </c:pt>
                <c:pt idx="64">
                  <c:v>3141.1</c:v>
                </c:pt>
                <c:pt idx="65">
                  <c:v>3180.4</c:v>
                </c:pt>
                <c:pt idx="66">
                  <c:v>3240.3</c:v>
                </c:pt>
                <c:pt idx="67">
                  <c:v>3265</c:v>
                </c:pt>
                <c:pt idx="68">
                  <c:v>3338.2</c:v>
                </c:pt>
                <c:pt idx="69">
                  <c:v>3376.6</c:v>
                </c:pt>
                <c:pt idx="70">
                  <c:v>3422.5</c:v>
                </c:pt>
                <c:pt idx="71">
                  <c:v>3432</c:v>
                </c:pt>
                <c:pt idx="72">
                  <c:v>3516.3</c:v>
                </c:pt>
                <c:pt idx="73">
                  <c:v>3564</c:v>
                </c:pt>
                <c:pt idx="74">
                  <c:v>3636.3</c:v>
                </c:pt>
                <c:pt idx="75">
                  <c:v>3724</c:v>
                </c:pt>
                <c:pt idx="76">
                  <c:v>3815.4</c:v>
                </c:pt>
                <c:pt idx="77">
                  <c:v>3828.1</c:v>
                </c:pt>
                <c:pt idx="78">
                  <c:v>3853.3</c:v>
                </c:pt>
                <c:pt idx="79">
                  <c:v>3884.5</c:v>
                </c:pt>
                <c:pt idx="80">
                  <c:v>3918.7</c:v>
                </c:pt>
                <c:pt idx="81">
                  <c:v>3919.6</c:v>
                </c:pt>
                <c:pt idx="82">
                  <c:v>3950.8</c:v>
                </c:pt>
                <c:pt idx="83">
                  <c:v>3981</c:v>
                </c:pt>
                <c:pt idx="84">
                  <c:v>4063</c:v>
                </c:pt>
                <c:pt idx="85">
                  <c:v>4132</c:v>
                </c:pt>
                <c:pt idx="86">
                  <c:v>4160.3</c:v>
                </c:pt>
                <c:pt idx="87">
                  <c:v>4178.3</c:v>
                </c:pt>
                <c:pt idx="88">
                  <c:v>4244.1</c:v>
                </c:pt>
                <c:pt idx="89">
                  <c:v>4256.5</c:v>
                </c:pt>
                <c:pt idx="90">
                  <c:v>4283.4</c:v>
                </c:pt>
                <c:pt idx="91">
                  <c:v>4263.3</c:v>
                </c:pt>
                <c:pt idx="92">
                  <c:v>4256.6</c:v>
                </c:pt>
                <c:pt idx="93">
                  <c:v>4264.3</c:v>
                </c:pt>
                <c:pt idx="94">
                  <c:v>4302.3</c:v>
                </c:pt>
                <c:pt idx="95">
                  <c:v>4256.6</c:v>
                </c:pt>
                <c:pt idx="96">
                  <c:v>4374</c:v>
                </c:pt>
                <c:pt idx="97">
                  <c:v>4398.8</c:v>
                </c:pt>
                <c:pt idx="98">
                  <c:v>4433.9</c:v>
                </c:pt>
                <c:pt idx="99">
                  <c:v>4446.3</c:v>
                </c:pt>
                <c:pt idx="100">
                  <c:v>4525.8</c:v>
                </c:pt>
                <c:pt idx="101">
                  <c:v>4633.1</c:v>
                </c:pt>
                <c:pt idx="102">
                  <c:v>4677.5</c:v>
                </c:pt>
                <c:pt idx="103">
                  <c:v>4754.5</c:v>
                </c:pt>
                <c:pt idx="104">
                  <c:v>4876.2</c:v>
                </c:pt>
                <c:pt idx="105">
                  <c:v>4932.6</c:v>
                </c:pt>
                <c:pt idx="106">
                  <c:v>4906.3</c:v>
                </c:pt>
                <c:pt idx="107">
                  <c:v>4953.1</c:v>
                </c:pt>
                <c:pt idx="108">
                  <c:v>4909.6</c:v>
                </c:pt>
                <c:pt idx="109">
                  <c:v>4922.2</c:v>
                </c:pt>
                <c:pt idx="110">
                  <c:v>4873.5</c:v>
                </c:pt>
                <c:pt idx="111">
                  <c:v>4854.3</c:v>
                </c:pt>
                <c:pt idx="112">
                  <c:v>4795.3</c:v>
                </c:pt>
                <c:pt idx="113">
                  <c:v>4831.9</c:v>
                </c:pt>
                <c:pt idx="114">
                  <c:v>4913.3</c:v>
                </c:pt>
                <c:pt idx="115">
                  <c:v>4977.5</c:v>
                </c:pt>
                <c:pt idx="116">
                  <c:v>5090.7</c:v>
                </c:pt>
                <c:pt idx="117">
                  <c:v>5128.9</c:v>
                </c:pt>
                <c:pt idx="118">
                  <c:v>5154.1</c:v>
                </c:pt>
                <c:pt idx="119">
                  <c:v>5191.5</c:v>
                </c:pt>
                <c:pt idx="120">
                  <c:v>5251.8</c:v>
                </c:pt>
                <c:pt idx="121">
                  <c:v>5356.1</c:v>
                </c:pt>
                <c:pt idx="122">
                  <c:v>5451.9</c:v>
                </c:pt>
                <c:pt idx="123">
                  <c:v>5450.8</c:v>
                </c:pt>
                <c:pt idx="124">
                  <c:v>5469.4</c:v>
                </c:pt>
                <c:pt idx="125">
                  <c:v>5684.6</c:v>
                </c:pt>
                <c:pt idx="126">
                  <c:v>5740.3</c:v>
                </c:pt>
                <c:pt idx="127">
                  <c:v>5816.2</c:v>
                </c:pt>
                <c:pt idx="128">
                  <c:v>5825.9</c:v>
                </c:pt>
                <c:pt idx="129">
                  <c:v>5831.4</c:v>
                </c:pt>
                <c:pt idx="130">
                  <c:v>5873.3</c:v>
                </c:pt>
                <c:pt idx="131">
                  <c:v>5889.5</c:v>
                </c:pt>
                <c:pt idx="132">
                  <c:v>5908.5</c:v>
                </c:pt>
                <c:pt idx="133">
                  <c:v>5787.4</c:v>
                </c:pt>
                <c:pt idx="134">
                  <c:v>5776.6</c:v>
                </c:pt>
                <c:pt idx="135">
                  <c:v>5883.5</c:v>
                </c:pt>
                <c:pt idx="136">
                  <c:v>6005.7</c:v>
                </c:pt>
                <c:pt idx="137">
                  <c:v>5957.8</c:v>
                </c:pt>
                <c:pt idx="138">
                  <c:v>6030.2</c:v>
                </c:pt>
                <c:pt idx="139">
                  <c:v>5955.1</c:v>
                </c:pt>
                <c:pt idx="140">
                  <c:v>5857.3</c:v>
                </c:pt>
                <c:pt idx="141">
                  <c:v>5889.1</c:v>
                </c:pt>
                <c:pt idx="142">
                  <c:v>5866.4</c:v>
                </c:pt>
                <c:pt idx="143">
                  <c:v>5871</c:v>
                </c:pt>
                <c:pt idx="144">
                  <c:v>5944</c:v>
                </c:pt>
                <c:pt idx="145">
                  <c:v>6077.6</c:v>
                </c:pt>
                <c:pt idx="146">
                  <c:v>6197.5</c:v>
                </c:pt>
                <c:pt idx="147">
                  <c:v>6325.6</c:v>
                </c:pt>
                <c:pt idx="148">
                  <c:v>6448.3</c:v>
                </c:pt>
                <c:pt idx="149">
                  <c:v>6559.6</c:v>
                </c:pt>
                <c:pt idx="150">
                  <c:v>6623.3</c:v>
                </c:pt>
                <c:pt idx="151">
                  <c:v>6677.3</c:v>
                </c:pt>
                <c:pt idx="152">
                  <c:v>6740.3</c:v>
                </c:pt>
                <c:pt idx="153">
                  <c:v>6797.3</c:v>
                </c:pt>
                <c:pt idx="154">
                  <c:v>6903.5</c:v>
                </c:pt>
                <c:pt idx="155">
                  <c:v>6955.9</c:v>
                </c:pt>
                <c:pt idx="156">
                  <c:v>7022.8</c:v>
                </c:pt>
                <c:pt idx="157">
                  <c:v>7051</c:v>
                </c:pt>
                <c:pt idx="158">
                  <c:v>7119</c:v>
                </c:pt>
                <c:pt idx="159">
                  <c:v>7153.4</c:v>
                </c:pt>
                <c:pt idx="160">
                  <c:v>7193</c:v>
                </c:pt>
                <c:pt idx="161">
                  <c:v>7269.5</c:v>
                </c:pt>
                <c:pt idx="162">
                  <c:v>7332.6</c:v>
                </c:pt>
                <c:pt idx="163">
                  <c:v>7458</c:v>
                </c:pt>
                <c:pt idx="164">
                  <c:v>7496.6</c:v>
                </c:pt>
                <c:pt idx="165">
                  <c:v>7592.9</c:v>
                </c:pt>
                <c:pt idx="166">
                  <c:v>7632.1</c:v>
                </c:pt>
                <c:pt idx="167">
                  <c:v>7734</c:v>
                </c:pt>
                <c:pt idx="168">
                  <c:v>7806.6</c:v>
                </c:pt>
                <c:pt idx="169">
                  <c:v>7865</c:v>
                </c:pt>
                <c:pt idx="170">
                  <c:v>7927.4</c:v>
                </c:pt>
                <c:pt idx="171">
                  <c:v>7944.7</c:v>
                </c:pt>
                <c:pt idx="172">
                  <c:v>8027.7</c:v>
                </c:pt>
                <c:pt idx="173">
                  <c:v>8059.6</c:v>
                </c:pt>
                <c:pt idx="174">
                  <c:v>8059.5</c:v>
                </c:pt>
                <c:pt idx="175">
                  <c:v>7988.9</c:v>
                </c:pt>
                <c:pt idx="176">
                  <c:v>7950.2</c:v>
                </c:pt>
                <c:pt idx="177">
                  <c:v>8003.8</c:v>
                </c:pt>
                <c:pt idx="178">
                  <c:v>8037.5</c:v>
                </c:pt>
                <c:pt idx="179">
                  <c:v>8069</c:v>
                </c:pt>
                <c:pt idx="180">
                  <c:v>8157.6</c:v>
                </c:pt>
                <c:pt idx="181">
                  <c:v>8244.3</c:v>
                </c:pt>
                <c:pt idx="182">
                  <c:v>8329.4</c:v>
                </c:pt>
                <c:pt idx="183">
                  <c:v>8417</c:v>
                </c:pt>
                <c:pt idx="184">
                  <c:v>8432.5</c:v>
                </c:pt>
                <c:pt idx="185">
                  <c:v>8486.4</c:v>
                </c:pt>
                <c:pt idx="186">
                  <c:v>8531.1</c:v>
                </c:pt>
                <c:pt idx="187">
                  <c:v>8643.8</c:v>
                </c:pt>
                <c:pt idx="188">
                  <c:v>8727.9</c:v>
                </c:pt>
                <c:pt idx="189">
                  <c:v>8847.3</c:v>
                </c:pt>
                <c:pt idx="190">
                  <c:v>8904.3</c:v>
                </c:pt>
                <c:pt idx="191">
                  <c:v>9003.2</c:v>
                </c:pt>
                <c:pt idx="192">
                  <c:v>9025.3</c:v>
                </c:pt>
                <c:pt idx="193">
                  <c:v>9044.7</c:v>
                </c:pt>
                <c:pt idx="194">
                  <c:v>9120.7</c:v>
                </c:pt>
                <c:pt idx="195">
                  <c:v>9184.3</c:v>
                </c:pt>
                <c:pt idx="196">
                  <c:v>9247.2</c:v>
                </c:pt>
                <c:pt idx="197">
                  <c:v>9407.1</c:v>
                </c:pt>
                <c:pt idx="198">
                  <c:v>9488.9</c:v>
                </c:pt>
                <c:pt idx="199">
                  <c:v>9592.5</c:v>
                </c:pt>
                <c:pt idx="200">
                  <c:v>9666.2</c:v>
                </c:pt>
                <c:pt idx="201">
                  <c:v>9809.6</c:v>
                </c:pt>
                <c:pt idx="202">
                  <c:v>9932.7</c:v>
                </c:pt>
                <c:pt idx="203">
                  <c:v>10008.9</c:v>
                </c:pt>
                <c:pt idx="204">
                  <c:v>10103.4</c:v>
                </c:pt>
                <c:pt idx="205">
                  <c:v>10194.3</c:v>
                </c:pt>
                <c:pt idx="206">
                  <c:v>10328.8</c:v>
                </c:pt>
                <c:pt idx="207">
                  <c:v>10507.6</c:v>
                </c:pt>
                <c:pt idx="208">
                  <c:v>10601.2</c:v>
                </c:pt>
                <c:pt idx="209">
                  <c:v>10684</c:v>
                </c:pt>
                <c:pt idx="210">
                  <c:v>10819.9</c:v>
                </c:pt>
                <c:pt idx="211">
                  <c:v>11014.3</c:v>
                </c:pt>
                <c:pt idx="212">
                  <c:v>11043</c:v>
                </c:pt>
                <c:pt idx="213">
                  <c:v>11258.5</c:v>
                </c:pt>
                <c:pt idx="214">
                  <c:v>11267.9</c:v>
                </c:pt>
                <c:pt idx="215">
                  <c:v>11334.5</c:v>
                </c:pt>
                <c:pt idx="216">
                  <c:v>11297.2</c:v>
                </c:pt>
                <c:pt idx="217">
                  <c:v>11371.3</c:v>
                </c:pt>
                <c:pt idx="218">
                  <c:v>11340.1</c:v>
                </c:pt>
                <c:pt idx="219">
                  <c:v>11380.1</c:v>
                </c:pt>
                <c:pt idx="220">
                  <c:v>11477.9</c:v>
                </c:pt>
                <c:pt idx="221">
                  <c:v>11538.8</c:v>
                </c:pt>
                <c:pt idx="222">
                  <c:v>11596.4</c:v>
                </c:pt>
                <c:pt idx="223">
                  <c:v>11598.8</c:v>
                </c:pt>
                <c:pt idx="224">
                  <c:v>11645.8</c:v>
                </c:pt>
                <c:pt idx="225">
                  <c:v>11738.7</c:v>
                </c:pt>
                <c:pt idx="226">
                  <c:v>11935.5</c:v>
                </c:pt>
                <c:pt idx="227">
                  <c:v>12042.8</c:v>
                </c:pt>
                <c:pt idx="228">
                  <c:v>12127.6</c:v>
                </c:pt>
                <c:pt idx="229">
                  <c:v>12213.8</c:v>
                </c:pt>
                <c:pt idx="230">
                  <c:v>12303.5</c:v>
                </c:pt>
                <c:pt idx="231">
                  <c:v>12410.3</c:v>
                </c:pt>
                <c:pt idx="232">
                  <c:v>12534.1</c:v>
                </c:pt>
                <c:pt idx="233">
                  <c:v>12587.5</c:v>
                </c:pt>
                <c:pt idx="234">
                  <c:v>12683.2</c:v>
                </c:pt>
                <c:pt idx="235">
                  <c:v>12748.7</c:v>
                </c:pt>
                <c:pt idx="236">
                  <c:v>12915.9</c:v>
                </c:pt>
                <c:pt idx="237">
                  <c:v>12962.5</c:v>
                </c:pt>
                <c:pt idx="238">
                  <c:v>12965.9</c:v>
                </c:pt>
                <c:pt idx="239">
                  <c:v>13060.7</c:v>
                </c:pt>
                <c:pt idx="240">
                  <c:v>13099.9</c:v>
                </c:pt>
                <c:pt idx="241">
                  <c:v>13204</c:v>
                </c:pt>
                <c:pt idx="242">
                  <c:v>13321.1</c:v>
                </c:pt>
                <c:pt idx="243">
                  <c:v>13391.2</c:v>
                </c:pt>
                <c:pt idx="244">
                  <c:v>13339.2</c:v>
                </c:pt>
                <c:pt idx="245">
                  <c:v>13359</c:v>
                </c:pt>
                <c:pt idx="246">
                  <c:v>13223.5</c:v>
                </c:pt>
                <c:pt idx="247">
                  <c:v>12993.7</c:v>
                </c:pt>
                <c:pt idx="248">
                  <c:v>12832.6</c:v>
                </c:pt>
                <c:pt idx="249">
                  <c:v>12810</c:v>
                </c:pt>
              </c:numCache>
            </c:numRef>
          </c:val>
          <c:smooth val="0"/>
        </c:ser>
        <c:ser>
          <c:idx val="1"/>
          <c:order val="1"/>
          <c:tx>
            <c:v>Potential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Okun!$C$13:$C$262</c:f>
              <c:numCache/>
            </c:numRef>
          </c:val>
          <c:smooth val="0"/>
        </c:ser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2795"/>
        <c:crosses val="autoZero"/>
        <c:auto val="1"/>
        <c:lblOffset val="100"/>
        <c:tickLblSkip val="48"/>
        <c:tickMarkSkip val="12"/>
        <c:noMultiLvlLbl val="0"/>
      </c:catAx>
      <c:val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3: Output Gap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97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Okun!$E$12</c:f>
              <c:strCache>
                <c:ptCount val="1"/>
                <c:pt idx="0">
                  <c:v>Expansionary Gap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Okun!$A$13:$A$262</c:f>
              <c:strCache/>
            </c:strRef>
          </c:cat>
          <c:val>
            <c:numRef>
              <c:f>Okun!$E$13:$E$262</c:f>
              <c:numCache/>
            </c:numRef>
          </c:val>
        </c:ser>
        <c:ser>
          <c:idx val="1"/>
          <c:order val="1"/>
          <c:tx>
            <c:strRef>
              <c:f>Okun!$F$12</c:f>
              <c:strCache>
                <c:ptCount val="1"/>
                <c:pt idx="0">
                  <c:v>Recessionary Gap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Okun!$A$13:$A$262</c:f>
              <c:strCache/>
            </c:strRef>
          </c:cat>
          <c:val>
            <c:numRef>
              <c:f>Okun!$F$13:$F$262</c:f>
              <c:numCache/>
            </c:numRef>
          </c:val>
        </c:ser>
        <c:overlap val="100"/>
        <c:gapWidth val="0"/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00021"/>
        <c:crosses val="autoZero"/>
        <c:auto val="1"/>
        <c:lblOffset val="100"/>
        <c:tickLblSkip val="48"/>
        <c:tickMarkSkip val="12"/>
        <c:noMultiLvlLbl val="0"/>
      </c:catAx>
      <c:valAx>
        <c:axId val="54800021"/>
        <c:scaling>
          <c:orientation val="minMax"/>
          <c:min val="-6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75"/>
          <c:y val="0.9205"/>
          <c:w val="0.61275"/>
          <c:h val="0.06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Okun's Law for the U.S.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4"/>
          <c:w val="0.9415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Okun!$G$13:$G$262</c:f>
              <c:numCache/>
            </c:numRef>
          </c:xVal>
          <c:yVal>
            <c:numRef>
              <c:f>US!$C$2:$C$251</c:f>
              <c:numCache>
                <c:ptCount val="250"/>
                <c:pt idx="4">
                  <c:v>3.73</c:v>
                </c:pt>
                <c:pt idx="5">
                  <c:v>3.67</c:v>
                </c:pt>
                <c:pt idx="6">
                  <c:v>3.77</c:v>
                </c:pt>
                <c:pt idx="7">
                  <c:v>3.83</c:v>
                </c:pt>
                <c:pt idx="8">
                  <c:v>4.67</c:v>
                </c:pt>
                <c:pt idx="9">
                  <c:v>5.87</c:v>
                </c:pt>
                <c:pt idx="10">
                  <c:v>6.7</c:v>
                </c:pt>
                <c:pt idx="11">
                  <c:v>6.97</c:v>
                </c:pt>
                <c:pt idx="12">
                  <c:v>6.4</c:v>
                </c:pt>
                <c:pt idx="13">
                  <c:v>5.57</c:v>
                </c:pt>
                <c:pt idx="14">
                  <c:v>4.63</c:v>
                </c:pt>
                <c:pt idx="15">
                  <c:v>4.23</c:v>
                </c:pt>
                <c:pt idx="16">
                  <c:v>3.5</c:v>
                </c:pt>
                <c:pt idx="17">
                  <c:v>3.1</c:v>
                </c:pt>
                <c:pt idx="18">
                  <c:v>3.17</c:v>
                </c:pt>
                <c:pt idx="19">
                  <c:v>3.37</c:v>
                </c:pt>
                <c:pt idx="20">
                  <c:v>3.07</c:v>
                </c:pt>
                <c:pt idx="21">
                  <c:v>2.97</c:v>
                </c:pt>
                <c:pt idx="22">
                  <c:v>3.23</c:v>
                </c:pt>
                <c:pt idx="23">
                  <c:v>2.83</c:v>
                </c:pt>
                <c:pt idx="24">
                  <c:v>2.7</c:v>
                </c:pt>
                <c:pt idx="25">
                  <c:v>2.57</c:v>
                </c:pt>
                <c:pt idx="26">
                  <c:v>2.73</c:v>
                </c:pt>
                <c:pt idx="27">
                  <c:v>3.7</c:v>
                </c:pt>
                <c:pt idx="28">
                  <c:v>5.27</c:v>
                </c:pt>
                <c:pt idx="29">
                  <c:v>5.8</c:v>
                </c:pt>
                <c:pt idx="30">
                  <c:v>5.97</c:v>
                </c:pt>
                <c:pt idx="31">
                  <c:v>5.33</c:v>
                </c:pt>
                <c:pt idx="32">
                  <c:v>4.73</c:v>
                </c:pt>
                <c:pt idx="33">
                  <c:v>4.4</c:v>
                </c:pt>
                <c:pt idx="34">
                  <c:v>4.1</c:v>
                </c:pt>
                <c:pt idx="35">
                  <c:v>4.23</c:v>
                </c:pt>
                <c:pt idx="36">
                  <c:v>4.03</c:v>
                </c:pt>
                <c:pt idx="37">
                  <c:v>4.2</c:v>
                </c:pt>
                <c:pt idx="38">
                  <c:v>4.13</c:v>
                </c:pt>
                <c:pt idx="39">
                  <c:v>4.13</c:v>
                </c:pt>
                <c:pt idx="40">
                  <c:v>3.93</c:v>
                </c:pt>
                <c:pt idx="41">
                  <c:v>4.1</c:v>
                </c:pt>
                <c:pt idx="42">
                  <c:v>4.23</c:v>
                </c:pt>
                <c:pt idx="43">
                  <c:v>4.93</c:v>
                </c:pt>
                <c:pt idx="44">
                  <c:v>6.3</c:v>
                </c:pt>
                <c:pt idx="45">
                  <c:v>7.37</c:v>
                </c:pt>
                <c:pt idx="46">
                  <c:v>7.33</c:v>
                </c:pt>
                <c:pt idx="47">
                  <c:v>6.37</c:v>
                </c:pt>
                <c:pt idx="48">
                  <c:v>5.83</c:v>
                </c:pt>
                <c:pt idx="49">
                  <c:v>5.1</c:v>
                </c:pt>
                <c:pt idx="50">
                  <c:v>5.27</c:v>
                </c:pt>
                <c:pt idx="51">
                  <c:v>5.6</c:v>
                </c:pt>
                <c:pt idx="52">
                  <c:v>5.13</c:v>
                </c:pt>
                <c:pt idx="53">
                  <c:v>5.23</c:v>
                </c:pt>
                <c:pt idx="54">
                  <c:v>5.53</c:v>
                </c:pt>
                <c:pt idx="55">
                  <c:v>6.27</c:v>
                </c:pt>
                <c:pt idx="56">
                  <c:v>6.8</c:v>
                </c:pt>
                <c:pt idx="57">
                  <c:v>7</c:v>
                </c:pt>
                <c:pt idx="58">
                  <c:v>6.77</c:v>
                </c:pt>
                <c:pt idx="59">
                  <c:v>6.2</c:v>
                </c:pt>
                <c:pt idx="60">
                  <c:v>5.63</c:v>
                </c:pt>
                <c:pt idx="61">
                  <c:v>5.53</c:v>
                </c:pt>
                <c:pt idx="62">
                  <c:v>5.57</c:v>
                </c:pt>
                <c:pt idx="63">
                  <c:v>5.53</c:v>
                </c:pt>
                <c:pt idx="64">
                  <c:v>5.77</c:v>
                </c:pt>
                <c:pt idx="65">
                  <c:v>5.73</c:v>
                </c:pt>
                <c:pt idx="66">
                  <c:v>5.5</c:v>
                </c:pt>
                <c:pt idx="67">
                  <c:v>5.57</c:v>
                </c:pt>
                <c:pt idx="68">
                  <c:v>5.47</c:v>
                </c:pt>
                <c:pt idx="69">
                  <c:v>5.2</c:v>
                </c:pt>
                <c:pt idx="70">
                  <c:v>5</c:v>
                </c:pt>
                <c:pt idx="71">
                  <c:v>4.97</c:v>
                </c:pt>
                <c:pt idx="72">
                  <c:v>4.9</c:v>
                </c:pt>
                <c:pt idx="73">
                  <c:v>4.67</c:v>
                </c:pt>
                <c:pt idx="74">
                  <c:v>4.37</c:v>
                </c:pt>
                <c:pt idx="75">
                  <c:v>4.1</c:v>
                </c:pt>
                <c:pt idx="76">
                  <c:v>3.87</c:v>
                </c:pt>
                <c:pt idx="77">
                  <c:v>3.83</c:v>
                </c:pt>
                <c:pt idx="78">
                  <c:v>3.77</c:v>
                </c:pt>
                <c:pt idx="79">
                  <c:v>3.7</c:v>
                </c:pt>
                <c:pt idx="80">
                  <c:v>3.83</c:v>
                </c:pt>
                <c:pt idx="81">
                  <c:v>3.83</c:v>
                </c:pt>
                <c:pt idx="82">
                  <c:v>3.8</c:v>
                </c:pt>
                <c:pt idx="83">
                  <c:v>3.9</c:v>
                </c:pt>
                <c:pt idx="84">
                  <c:v>3.73</c:v>
                </c:pt>
                <c:pt idx="85">
                  <c:v>3.57</c:v>
                </c:pt>
                <c:pt idx="86">
                  <c:v>3.53</c:v>
                </c:pt>
                <c:pt idx="87">
                  <c:v>3.4</c:v>
                </c:pt>
                <c:pt idx="88">
                  <c:v>3.4</c:v>
                </c:pt>
                <c:pt idx="89">
                  <c:v>3.43</c:v>
                </c:pt>
                <c:pt idx="90">
                  <c:v>3.57</c:v>
                </c:pt>
                <c:pt idx="91">
                  <c:v>3.57</c:v>
                </c:pt>
                <c:pt idx="92">
                  <c:v>4.17</c:v>
                </c:pt>
                <c:pt idx="93">
                  <c:v>4.77</c:v>
                </c:pt>
                <c:pt idx="94">
                  <c:v>5.17</c:v>
                </c:pt>
                <c:pt idx="95">
                  <c:v>5.83</c:v>
                </c:pt>
                <c:pt idx="96">
                  <c:v>5.93</c:v>
                </c:pt>
                <c:pt idx="97">
                  <c:v>5.9</c:v>
                </c:pt>
                <c:pt idx="98">
                  <c:v>6.03</c:v>
                </c:pt>
                <c:pt idx="99">
                  <c:v>5.93</c:v>
                </c:pt>
                <c:pt idx="100">
                  <c:v>5.77</c:v>
                </c:pt>
                <c:pt idx="101">
                  <c:v>5.7</c:v>
                </c:pt>
                <c:pt idx="102">
                  <c:v>5.57</c:v>
                </c:pt>
                <c:pt idx="103">
                  <c:v>5.37</c:v>
                </c:pt>
                <c:pt idx="104">
                  <c:v>4.93</c:v>
                </c:pt>
                <c:pt idx="105">
                  <c:v>4.93</c:v>
                </c:pt>
                <c:pt idx="106">
                  <c:v>4.8</c:v>
                </c:pt>
                <c:pt idx="107">
                  <c:v>4.77</c:v>
                </c:pt>
                <c:pt idx="108">
                  <c:v>5.13</c:v>
                </c:pt>
                <c:pt idx="109">
                  <c:v>5.2</c:v>
                </c:pt>
                <c:pt idx="110">
                  <c:v>5.63</c:v>
                </c:pt>
                <c:pt idx="111">
                  <c:v>6.6</c:v>
                </c:pt>
                <c:pt idx="112">
                  <c:v>8.27</c:v>
                </c:pt>
                <c:pt idx="113">
                  <c:v>8.87</c:v>
                </c:pt>
                <c:pt idx="114">
                  <c:v>8.47</c:v>
                </c:pt>
                <c:pt idx="115">
                  <c:v>8.3</c:v>
                </c:pt>
                <c:pt idx="116">
                  <c:v>7.73</c:v>
                </c:pt>
                <c:pt idx="117">
                  <c:v>7.57</c:v>
                </c:pt>
                <c:pt idx="118">
                  <c:v>7.73</c:v>
                </c:pt>
                <c:pt idx="119">
                  <c:v>7.77</c:v>
                </c:pt>
                <c:pt idx="120">
                  <c:v>7.5</c:v>
                </c:pt>
                <c:pt idx="121">
                  <c:v>7.13</c:v>
                </c:pt>
                <c:pt idx="122">
                  <c:v>6.9</c:v>
                </c:pt>
                <c:pt idx="123">
                  <c:v>6.67</c:v>
                </c:pt>
                <c:pt idx="124">
                  <c:v>6.33</c:v>
                </c:pt>
                <c:pt idx="125">
                  <c:v>6</c:v>
                </c:pt>
                <c:pt idx="126">
                  <c:v>6.03</c:v>
                </c:pt>
                <c:pt idx="127">
                  <c:v>5.9</c:v>
                </c:pt>
                <c:pt idx="128">
                  <c:v>5.87</c:v>
                </c:pt>
                <c:pt idx="129">
                  <c:v>5.7</c:v>
                </c:pt>
                <c:pt idx="130">
                  <c:v>5.87</c:v>
                </c:pt>
                <c:pt idx="131">
                  <c:v>5.97</c:v>
                </c:pt>
                <c:pt idx="132">
                  <c:v>6.3</c:v>
                </c:pt>
                <c:pt idx="133">
                  <c:v>7.33</c:v>
                </c:pt>
                <c:pt idx="134">
                  <c:v>7.67</c:v>
                </c:pt>
                <c:pt idx="135">
                  <c:v>7.4</c:v>
                </c:pt>
                <c:pt idx="136">
                  <c:v>7.43</c:v>
                </c:pt>
                <c:pt idx="137">
                  <c:v>7.4</c:v>
                </c:pt>
                <c:pt idx="138">
                  <c:v>7.4</c:v>
                </c:pt>
                <c:pt idx="139">
                  <c:v>8.23</c:v>
                </c:pt>
                <c:pt idx="140">
                  <c:v>8.83</c:v>
                </c:pt>
                <c:pt idx="141">
                  <c:v>9.43</c:v>
                </c:pt>
                <c:pt idx="142">
                  <c:v>9.9</c:v>
                </c:pt>
                <c:pt idx="143">
                  <c:v>10.67</c:v>
                </c:pt>
                <c:pt idx="144">
                  <c:v>10.37</c:v>
                </c:pt>
                <c:pt idx="145">
                  <c:v>10.13</c:v>
                </c:pt>
                <c:pt idx="146">
                  <c:v>9.37</c:v>
                </c:pt>
                <c:pt idx="147">
                  <c:v>8.53</c:v>
                </c:pt>
                <c:pt idx="148">
                  <c:v>7.87</c:v>
                </c:pt>
                <c:pt idx="149">
                  <c:v>7.43</c:v>
                </c:pt>
                <c:pt idx="150">
                  <c:v>7.43</c:v>
                </c:pt>
                <c:pt idx="151">
                  <c:v>7.3</c:v>
                </c:pt>
                <c:pt idx="152">
                  <c:v>7.23</c:v>
                </c:pt>
                <c:pt idx="153">
                  <c:v>7.3</c:v>
                </c:pt>
                <c:pt idx="154">
                  <c:v>7.2</c:v>
                </c:pt>
                <c:pt idx="155">
                  <c:v>7.03</c:v>
                </c:pt>
                <c:pt idx="156">
                  <c:v>7.03</c:v>
                </c:pt>
                <c:pt idx="157">
                  <c:v>7.17</c:v>
                </c:pt>
                <c:pt idx="158">
                  <c:v>6.97</c:v>
                </c:pt>
                <c:pt idx="159">
                  <c:v>6.83</c:v>
                </c:pt>
                <c:pt idx="160">
                  <c:v>6.6</c:v>
                </c:pt>
                <c:pt idx="161">
                  <c:v>6.27</c:v>
                </c:pt>
                <c:pt idx="162">
                  <c:v>6</c:v>
                </c:pt>
                <c:pt idx="163">
                  <c:v>5.83</c:v>
                </c:pt>
                <c:pt idx="164">
                  <c:v>5.7</c:v>
                </c:pt>
                <c:pt idx="165">
                  <c:v>5.47</c:v>
                </c:pt>
                <c:pt idx="166">
                  <c:v>5.47</c:v>
                </c:pt>
                <c:pt idx="167">
                  <c:v>5.33</c:v>
                </c:pt>
                <c:pt idx="168">
                  <c:v>5.2</c:v>
                </c:pt>
                <c:pt idx="169">
                  <c:v>5.23</c:v>
                </c:pt>
                <c:pt idx="170">
                  <c:v>5.23</c:v>
                </c:pt>
                <c:pt idx="171">
                  <c:v>5.37</c:v>
                </c:pt>
                <c:pt idx="172">
                  <c:v>5.3</c:v>
                </c:pt>
                <c:pt idx="173">
                  <c:v>5.33</c:v>
                </c:pt>
                <c:pt idx="174">
                  <c:v>5.7</c:v>
                </c:pt>
                <c:pt idx="175">
                  <c:v>6.13</c:v>
                </c:pt>
                <c:pt idx="176">
                  <c:v>6.6</c:v>
                </c:pt>
                <c:pt idx="177">
                  <c:v>6.83</c:v>
                </c:pt>
                <c:pt idx="178">
                  <c:v>6.87</c:v>
                </c:pt>
                <c:pt idx="179">
                  <c:v>7.1</c:v>
                </c:pt>
                <c:pt idx="180">
                  <c:v>7.37</c:v>
                </c:pt>
                <c:pt idx="181">
                  <c:v>7.6</c:v>
                </c:pt>
                <c:pt idx="182">
                  <c:v>7.63</c:v>
                </c:pt>
                <c:pt idx="183">
                  <c:v>7.37</c:v>
                </c:pt>
                <c:pt idx="184">
                  <c:v>7.13</c:v>
                </c:pt>
                <c:pt idx="185">
                  <c:v>7.07</c:v>
                </c:pt>
                <c:pt idx="186">
                  <c:v>6.8</c:v>
                </c:pt>
                <c:pt idx="187">
                  <c:v>6.63</c:v>
                </c:pt>
                <c:pt idx="188">
                  <c:v>6.57</c:v>
                </c:pt>
                <c:pt idx="189">
                  <c:v>6.2</c:v>
                </c:pt>
                <c:pt idx="190">
                  <c:v>6</c:v>
                </c:pt>
                <c:pt idx="191">
                  <c:v>5.63</c:v>
                </c:pt>
                <c:pt idx="192">
                  <c:v>5.47</c:v>
                </c:pt>
                <c:pt idx="193">
                  <c:v>5.67</c:v>
                </c:pt>
                <c:pt idx="194">
                  <c:v>5.67</c:v>
                </c:pt>
                <c:pt idx="195">
                  <c:v>5.57</c:v>
                </c:pt>
                <c:pt idx="196">
                  <c:v>5.53</c:v>
                </c:pt>
                <c:pt idx="197">
                  <c:v>5.5</c:v>
                </c:pt>
                <c:pt idx="198">
                  <c:v>5.27</c:v>
                </c:pt>
                <c:pt idx="199">
                  <c:v>5.33</c:v>
                </c:pt>
                <c:pt idx="200">
                  <c:v>5.23</c:v>
                </c:pt>
                <c:pt idx="201">
                  <c:v>5</c:v>
                </c:pt>
                <c:pt idx="202">
                  <c:v>4.87</c:v>
                </c:pt>
                <c:pt idx="203">
                  <c:v>4.67</c:v>
                </c:pt>
                <c:pt idx="204">
                  <c:v>4.63</c:v>
                </c:pt>
                <c:pt idx="205">
                  <c:v>4.4</c:v>
                </c:pt>
                <c:pt idx="206">
                  <c:v>4.53</c:v>
                </c:pt>
                <c:pt idx="207">
                  <c:v>4.43</c:v>
                </c:pt>
                <c:pt idx="208">
                  <c:v>4.3</c:v>
                </c:pt>
                <c:pt idx="209">
                  <c:v>4.27</c:v>
                </c:pt>
                <c:pt idx="210">
                  <c:v>4.23</c:v>
                </c:pt>
                <c:pt idx="211">
                  <c:v>4.07</c:v>
                </c:pt>
                <c:pt idx="212">
                  <c:v>4.03</c:v>
                </c:pt>
                <c:pt idx="213">
                  <c:v>3.93</c:v>
                </c:pt>
                <c:pt idx="214">
                  <c:v>4</c:v>
                </c:pt>
                <c:pt idx="215">
                  <c:v>3.9</c:v>
                </c:pt>
                <c:pt idx="216">
                  <c:v>4.23</c:v>
                </c:pt>
                <c:pt idx="217">
                  <c:v>4.4</c:v>
                </c:pt>
                <c:pt idx="218">
                  <c:v>4.83</c:v>
                </c:pt>
                <c:pt idx="219">
                  <c:v>5.5</c:v>
                </c:pt>
                <c:pt idx="220">
                  <c:v>5.7</c:v>
                </c:pt>
                <c:pt idx="221">
                  <c:v>5.83</c:v>
                </c:pt>
                <c:pt idx="222">
                  <c:v>5.73</c:v>
                </c:pt>
                <c:pt idx="223">
                  <c:v>5.87</c:v>
                </c:pt>
                <c:pt idx="224">
                  <c:v>5.87</c:v>
                </c:pt>
                <c:pt idx="225">
                  <c:v>6.13</c:v>
                </c:pt>
                <c:pt idx="226">
                  <c:v>6.13</c:v>
                </c:pt>
                <c:pt idx="227">
                  <c:v>5.83</c:v>
                </c:pt>
                <c:pt idx="228">
                  <c:v>5.7</c:v>
                </c:pt>
                <c:pt idx="229">
                  <c:v>5.6</c:v>
                </c:pt>
                <c:pt idx="230">
                  <c:v>5.43</c:v>
                </c:pt>
                <c:pt idx="231">
                  <c:v>5.43</c:v>
                </c:pt>
                <c:pt idx="232">
                  <c:v>5.27</c:v>
                </c:pt>
                <c:pt idx="233">
                  <c:v>5.13</c:v>
                </c:pt>
                <c:pt idx="234">
                  <c:v>4.97</c:v>
                </c:pt>
                <c:pt idx="235">
                  <c:v>4.93</c:v>
                </c:pt>
                <c:pt idx="236">
                  <c:v>4.73</c:v>
                </c:pt>
                <c:pt idx="237">
                  <c:v>4.67</c:v>
                </c:pt>
                <c:pt idx="238">
                  <c:v>4.63</c:v>
                </c:pt>
                <c:pt idx="239">
                  <c:v>4.43</c:v>
                </c:pt>
                <c:pt idx="240">
                  <c:v>4.5</c:v>
                </c:pt>
                <c:pt idx="241">
                  <c:v>4.53</c:v>
                </c:pt>
                <c:pt idx="242">
                  <c:v>4.7</c:v>
                </c:pt>
                <c:pt idx="243">
                  <c:v>4.8</c:v>
                </c:pt>
                <c:pt idx="244">
                  <c:v>4.97</c:v>
                </c:pt>
                <c:pt idx="245">
                  <c:v>5.3</c:v>
                </c:pt>
                <c:pt idx="246">
                  <c:v>6.03</c:v>
                </c:pt>
                <c:pt idx="247">
                  <c:v>6.97</c:v>
                </c:pt>
                <c:pt idx="248">
                  <c:v>8.17</c:v>
                </c:pt>
                <c:pt idx="249">
                  <c:v>9.27</c:v>
                </c:pt>
              </c:numCache>
            </c:numRef>
          </c:yVal>
          <c:smooth val="0"/>
        </c:ser>
        <c:axId val="23438142"/>
        <c:axId val="9616687"/>
      </c:scatterChart>
      <c:valAx>
        <c:axId val="23438142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Output GAP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16687"/>
        <c:crosses val="autoZero"/>
        <c:crossBetween val="midCat"/>
        <c:dispUnits/>
      </c:valAx>
      <c:valAx>
        <c:axId val="961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Unemployment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8142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Real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875"/>
          <c:w val="0.953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US!$D$2:$D$255</c:f>
              <c:numCache/>
            </c:numRef>
          </c:val>
          <c:smooth val="0"/>
        </c:ser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3157"/>
        <c:crosses val="autoZero"/>
        <c:auto val="1"/>
        <c:lblOffset val="100"/>
        <c:tickLblSkip val="48"/>
        <c:tickMarkSkip val="12"/>
        <c:noMultiLvlLbl val="0"/>
      </c:catAx>
      <c:valAx>
        <c:axId val="2362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3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Real GDP Growth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8"/>
          <c:w val="0.95275"/>
          <c:h val="0.88725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US!$J$6:$J$255</c:f>
              <c:numCache/>
            </c:numRef>
          </c:val>
          <c:smooth val="0"/>
        </c:ser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7535"/>
        <c:crosses val="autoZero"/>
        <c:auto val="1"/>
        <c:lblOffset val="100"/>
        <c:tickLblSkip val="48"/>
        <c:tickMarkSkip val="12"/>
        <c:noMultiLvlLbl val="0"/>
      </c:catAx>
      <c:valAx>
        <c:axId val="3442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CPI Inflation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7"/>
          <c:w val="0.953"/>
          <c:h val="0.88875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US!$L$6:$L$255</c:f>
              <c:numCache/>
            </c:numRef>
          </c:val>
          <c:smooth val="0"/>
        </c:ser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6921"/>
        <c:crosses val="autoZero"/>
        <c:auto val="1"/>
        <c:lblOffset val="100"/>
        <c:tickLblSkip val="48"/>
        <c:tickMarkSkip val="12"/>
        <c:noMultiLvlLbl val="0"/>
      </c:catAx>
      <c:valAx>
        <c:axId val="371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12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Dollar Exchange Rate, Major Currencies (1973=100)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45"/>
          <c:w val="0.941"/>
          <c:h val="0.8625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US!$B$106:$B$255</c:f>
              <c:strCache/>
            </c:strRef>
          </c:cat>
          <c:val>
            <c:numRef>
              <c:f>US!$H$106:$H$255</c:f>
              <c:numCache/>
            </c:numRef>
          </c:val>
          <c:smooth val="0"/>
        </c:ser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30595"/>
        <c:crosses val="autoZero"/>
        <c:auto val="1"/>
        <c:lblOffset val="100"/>
        <c:tickLblSkip val="48"/>
        <c:tickMarkSkip val="12"/>
        <c:noMultiLvlLbl val="0"/>
      </c:catAx>
      <c:valAx>
        <c:axId val="57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Interest Rate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76"/>
          <c:w val="0.95675"/>
          <c:h val="0.806"/>
        </c:manualLayout>
      </c:layout>
      <c:lineChart>
        <c:grouping val="standard"/>
        <c:varyColors val="0"/>
        <c:ser>
          <c:idx val="0"/>
          <c:order val="0"/>
          <c:tx>
            <c:v>10-Year T-Bonds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US!$G$6:$G$255</c:f>
              <c:numCache/>
            </c:numRef>
          </c:val>
          <c:smooth val="0"/>
        </c:ser>
        <c:ser>
          <c:idx val="1"/>
          <c:order val="1"/>
          <c:tx>
            <c:v>Fed Funds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US!$F$2:$F$255</c:f>
              <c:numCache/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auto val="1"/>
        <c:lblOffset val="100"/>
        <c:tickLblSkip val="48"/>
        <c:tickMarkSkip val="12"/>
        <c:noMultiLvlLbl val="0"/>
      </c:catAx>
      <c:valAx>
        <c:axId val="456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"/>
          <c:y val="0.903"/>
        </c:manualLayout>
      </c:layout>
      <c:overlay val="0"/>
      <c:spPr>
        <a:solidFill>
          <a:srgbClr val="CC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GDP Growth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15"/>
          <c:w val="0.9282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US!$B$2:$B$255</c:f>
              <c:strCache/>
            </c:strRef>
          </c:cat>
          <c:val>
            <c:numRef>
              <c:f>US!$K$2:$K$251</c:f>
              <c:numCache/>
            </c:numRef>
          </c:val>
        </c:ser>
        <c:gapWidth val="0"/>
        <c:axId val="8346118"/>
        <c:axId val="8006199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US!$J$2:$J$255</c:f>
              <c:numCache/>
            </c:numRef>
          </c:val>
          <c:smooth val="0"/>
        </c:ser>
        <c:axId val="4946928"/>
        <c:axId val="44522353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06199"/>
        <c:crosses val="autoZero"/>
        <c:auto val="0"/>
        <c:lblOffset val="100"/>
        <c:tickLblSkip val="48"/>
        <c:tickMarkSkip val="24"/>
        <c:noMultiLvlLbl val="0"/>
      </c:catAx>
      <c:valAx>
        <c:axId val="8006199"/>
        <c:scaling>
          <c:orientation val="minMax"/>
          <c:max val="16"/>
          <c:min val="-6"/>
        </c:scaling>
        <c:axPos val="l"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</c:valAx>
      <c:catAx>
        <c:axId val="4946928"/>
        <c:scaling>
          <c:orientation val="minMax"/>
        </c:scaling>
        <c:axPos val="b"/>
        <c:delete val="1"/>
        <c:majorTickMark val="in"/>
        <c:minorTickMark val="none"/>
        <c:tickLblPos val="nextTo"/>
        <c:crossAx val="44522353"/>
        <c:crosses val="autoZero"/>
        <c:auto val="0"/>
        <c:lblOffset val="100"/>
        <c:tickLblSkip val="1"/>
        <c:noMultiLvlLbl val="0"/>
      </c:catAx>
      <c:valAx>
        <c:axId val="44522353"/>
        <c:scaling>
          <c:orientation val="minMax"/>
        </c:scaling>
        <c:axPos val="l"/>
        <c:delete val="1"/>
        <c:majorTickMark val="in"/>
        <c:minorTickMark val="none"/>
        <c:tickLblPos val="nextTo"/>
        <c:crossAx val="4946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75"/>
          <c:y val="0.09375"/>
          <c:w val="0.911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Phillips Curve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US!$C$2:$C$255</c:f>
              <c:numCache/>
            </c:numRef>
          </c:xVal>
          <c:yVal>
            <c:numRef>
              <c:f>US!$L$6:$L$255</c:f>
              <c:numCache/>
            </c:numRef>
          </c:yVal>
          <c:smooth val="0"/>
        </c:ser>
        <c:axId val="65156858"/>
        <c:axId val="49540811"/>
      </c:scatterChart>
      <c:val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crossBetween val="midCat"/>
        <c:dispUnits/>
      </c:val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Inflation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CC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Unemployment Rate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6"/>
          <c:w val="0.9192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US!$B$2:$B$255</c:f>
              <c:strCache/>
            </c:strRef>
          </c:cat>
          <c:val>
            <c:numRef>
              <c:f>US!$K$2:$K$251</c:f>
              <c:numCache/>
            </c:numRef>
          </c:val>
        </c:ser>
        <c:gapWidth val="0"/>
        <c:axId val="43214116"/>
        <c:axId val="53382725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US!$B$2:$B$255</c:f>
              <c:strCache/>
            </c:strRef>
          </c:cat>
          <c:val>
            <c:numRef>
              <c:f>US!$C$2:$C$255</c:f>
              <c:numCache/>
            </c:numRef>
          </c:val>
          <c:smooth val="0"/>
        </c:ser>
        <c:axId val="10682478"/>
        <c:axId val="29033439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82725"/>
        <c:crosses val="autoZero"/>
        <c:auto val="0"/>
        <c:lblOffset val="100"/>
        <c:tickLblSkip val="48"/>
        <c:tickMarkSkip val="24"/>
        <c:noMultiLvlLbl val="0"/>
      </c:catAx>
      <c:valAx>
        <c:axId val="53382725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catAx>
        <c:axId val="10682478"/>
        <c:scaling>
          <c:orientation val="minMax"/>
        </c:scaling>
        <c:axPos val="b"/>
        <c:delete val="1"/>
        <c:majorTickMark val="in"/>
        <c:minorTickMark val="none"/>
        <c:tickLblPos val="nextTo"/>
        <c:crossAx val="29033439"/>
        <c:crosses val="autoZero"/>
        <c:auto val="0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delete val="1"/>
        <c:majorTickMark val="in"/>
        <c:minorTickMark val="none"/>
        <c:tickLblPos val="nextTo"/>
        <c:crossAx val="10682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0.247</cdr:y>
    </cdr:from>
    <cdr:to>
      <cdr:x>0.76375</cdr:x>
      <cdr:y>0.7105</cdr:y>
    </cdr:to>
    <cdr:sp>
      <cdr:nvSpPr>
        <cdr:cNvPr id="1" name="Arc 2"/>
        <cdr:cNvSpPr>
          <a:spLocks/>
        </cdr:cNvSpPr>
      </cdr:nvSpPr>
      <cdr:spPr>
        <a:xfrm rot="10457364">
          <a:off x="2181225" y="723900"/>
          <a:ext cx="1266825" cy="1371600"/>
        </a:xfrm>
        <a:prstGeom prst="arc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0.4875</cdr:y>
    </cdr:from>
    <cdr:to>
      <cdr:x>0.68475</cdr:x>
      <cdr:y>0.70775</cdr:y>
    </cdr:to>
    <cdr:sp>
      <cdr:nvSpPr>
        <cdr:cNvPr id="2" name="Arc 3"/>
        <cdr:cNvSpPr>
          <a:spLocks/>
        </cdr:cNvSpPr>
      </cdr:nvSpPr>
      <cdr:spPr>
        <a:xfrm rot="11005287">
          <a:off x="1638300" y="1438275"/>
          <a:ext cx="1447800" cy="647700"/>
        </a:xfrm>
        <a:prstGeom prst="arc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76200</xdr:rowOff>
    </xdr:from>
    <xdr:to>
      <xdr:col>24</xdr:col>
      <xdr:colOff>114300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7362825" y="238125"/>
        <a:ext cx="4381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600075</xdr:colOff>
      <xdr:row>21</xdr:row>
      <xdr:rowOff>152400</xdr:rowOff>
    </xdr:from>
    <xdr:to>
      <xdr:col>24</xdr:col>
      <xdr:colOff>133350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7353300" y="3552825"/>
        <a:ext cx="44100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41</xdr:row>
      <xdr:rowOff>142875</xdr:rowOff>
    </xdr:from>
    <xdr:to>
      <xdr:col>24</xdr:col>
      <xdr:colOff>142875</xdr:colOff>
      <xdr:row>60</xdr:row>
      <xdr:rowOff>19050</xdr:rowOff>
    </xdr:to>
    <xdr:graphicFrame>
      <xdr:nvGraphicFramePr>
        <xdr:cNvPr id="3" name="Chart 3"/>
        <xdr:cNvGraphicFramePr/>
      </xdr:nvGraphicFramePr>
      <xdr:xfrm>
        <a:off x="7372350" y="6781800"/>
        <a:ext cx="440055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62</xdr:row>
      <xdr:rowOff>66675</xdr:rowOff>
    </xdr:from>
    <xdr:to>
      <xdr:col>24</xdr:col>
      <xdr:colOff>152400</xdr:colOff>
      <xdr:row>80</xdr:row>
      <xdr:rowOff>152400</xdr:rowOff>
    </xdr:to>
    <xdr:graphicFrame>
      <xdr:nvGraphicFramePr>
        <xdr:cNvPr id="4" name="Chart 4"/>
        <xdr:cNvGraphicFramePr/>
      </xdr:nvGraphicFramePr>
      <xdr:xfrm>
        <a:off x="7362825" y="10106025"/>
        <a:ext cx="441960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28575</xdr:colOff>
      <xdr:row>83</xdr:row>
      <xdr:rowOff>66675</xdr:rowOff>
    </xdr:from>
    <xdr:to>
      <xdr:col>24</xdr:col>
      <xdr:colOff>219075</xdr:colOff>
      <xdr:row>102</xdr:row>
      <xdr:rowOff>0</xdr:rowOff>
    </xdr:to>
    <xdr:graphicFrame>
      <xdr:nvGraphicFramePr>
        <xdr:cNvPr id="5" name="Chart 5"/>
        <xdr:cNvGraphicFramePr/>
      </xdr:nvGraphicFramePr>
      <xdr:xfrm>
        <a:off x="7391400" y="13506450"/>
        <a:ext cx="445770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104</xdr:row>
      <xdr:rowOff>66675</xdr:rowOff>
    </xdr:from>
    <xdr:to>
      <xdr:col>24</xdr:col>
      <xdr:colOff>209550</xdr:colOff>
      <xdr:row>123</xdr:row>
      <xdr:rowOff>19050</xdr:rowOff>
    </xdr:to>
    <xdr:graphicFrame>
      <xdr:nvGraphicFramePr>
        <xdr:cNvPr id="6" name="Chart 6"/>
        <xdr:cNvGraphicFramePr/>
      </xdr:nvGraphicFramePr>
      <xdr:xfrm>
        <a:off x="7362825" y="16906875"/>
        <a:ext cx="44767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104775</xdr:colOff>
      <xdr:row>41</xdr:row>
      <xdr:rowOff>142875</xdr:rowOff>
    </xdr:from>
    <xdr:to>
      <xdr:col>32</xdr:col>
      <xdr:colOff>438150</xdr:colOff>
      <xdr:row>60</xdr:row>
      <xdr:rowOff>38100</xdr:rowOff>
    </xdr:to>
    <xdr:graphicFrame>
      <xdr:nvGraphicFramePr>
        <xdr:cNvPr id="7" name="Chart 7"/>
        <xdr:cNvGraphicFramePr/>
      </xdr:nvGraphicFramePr>
      <xdr:xfrm>
        <a:off x="12401550" y="6781800"/>
        <a:ext cx="44196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600075</xdr:colOff>
      <xdr:row>97</xdr:row>
      <xdr:rowOff>9525</xdr:rowOff>
    </xdr:from>
    <xdr:to>
      <xdr:col>32</xdr:col>
      <xdr:colOff>371475</xdr:colOff>
      <xdr:row>115</xdr:row>
      <xdr:rowOff>57150</xdr:rowOff>
    </xdr:to>
    <xdr:graphicFrame>
      <xdr:nvGraphicFramePr>
        <xdr:cNvPr id="8" name="Chart 8"/>
        <xdr:cNvGraphicFramePr/>
      </xdr:nvGraphicFramePr>
      <xdr:xfrm>
        <a:off x="12230100" y="15716250"/>
        <a:ext cx="4524375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257175</xdr:colOff>
      <xdr:row>99</xdr:row>
      <xdr:rowOff>142875</xdr:rowOff>
    </xdr:from>
    <xdr:to>
      <xdr:col>31</xdr:col>
      <xdr:colOff>276225</xdr:colOff>
      <xdr:row>108</xdr:row>
      <xdr:rowOff>47625</xdr:rowOff>
    </xdr:to>
    <xdr:sp>
      <xdr:nvSpPr>
        <xdr:cNvPr id="9" name="Arc 9"/>
        <xdr:cNvSpPr>
          <a:spLocks/>
        </xdr:cNvSpPr>
      </xdr:nvSpPr>
      <xdr:spPr>
        <a:xfrm rot="10457364">
          <a:off x="14811375" y="16173450"/>
          <a:ext cx="1238250" cy="1362075"/>
        </a:xfrm>
        <a:prstGeom prst="arc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18</xdr:row>
      <xdr:rowOff>142875</xdr:rowOff>
    </xdr:from>
    <xdr:to>
      <xdr:col>32</xdr:col>
      <xdr:colOff>561975</xdr:colOff>
      <xdr:row>37</xdr:row>
      <xdr:rowOff>47625</xdr:rowOff>
    </xdr:to>
    <xdr:graphicFrame>
      <xdr:nvGraphicFramePr>
        <xdr:cNvPr id="10" name="Chart 11"/>
        <xdr:cNvGraphicFramePr/>
      </xdr:nvGraphicFramePr>
      <xdr:xfrm>
        <a:off x="12458700" y="3057525"/>
        <a:ext cx="448627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28575</xdr:colOff>
      <xdr:row>125</xdr:row>
      <xdr:rowOff>123825</xdr:rowOff>
    </xdr:from>
    <xdr:to>
      <xdr:col>24</xdr:col>
      <xdr:colOff>304800</xdr:colOff>
      <xdr:row>144</xdr:row>
      <xdr:rowOff>85725</xdr:rowOff>
    </xdr:to>
    <xdr:graphicFrame>
      <xdr:nvGraphicFramePr>
        <xdr:cNvPr id="11" name="Chart 13"/>
        <xdr:cNvGraphicFramePr/>
      </xdr:nvGraphicFramePr>
      <xdr:xfrm>
        <a:off x="7391400" y="20364450"/>
        <a:ext cx="4543425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152400</xdr:colOff>
      <xdr:row>62</xdr:row>
      <xdr:rowOff>66675</xdr:rowOff>
    </xdr:from>
    <xdr:to>
      <xdr:col>32</xdr:col>
      <xdr:colOff>514350</xdr:colOff>
      <xdr:row>80</xdr:row>
      <xdr:rowOff>104775</xdr:rowOff>
    </xdr:to>
    <xdr:graphicFrame>
      <xdr:nvGraphicFramePr>
        <xdr:cNvPr id="12" name="Chart 14"/>
        <xdr:cNvGraphicFramePr/>
      </xdr:nvGraphicFramePr>
      <xdr:xfrm>
        <a:off x="12449175" y="10106025"/>
        <a:ext cx="4448175" cy="2952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12</xdr:row>
      <xdr:rowOff>142875</xdr:rowOff>
    </xdr:from>
    <xdr:to>
      <xdr:col>14</xdr:col>
      <xdr:colOff>219075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5619750" y="2085975"/>
        <a:ext cx="44291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34</xdr:row>
      <xdr:rowOff>66675</xdr:rowOff>
    </xdr:from>
    <xdr:to>
      <xdr:col>14</xdr:col>
      <xdr:colOff>314325</xdr:colOff>
      <xdr:row>53</xdr:row>
      <xdr:rowOff>28575</xdr:rowOff>
    </xdr:to>
    <xdr:graphicFrame>
      <xdr:nvGraphicFramePr>
        <xdr:cNvPr id="2" name="Chart 3"/>
        <xdr:cNvGraphicFramePr/>
      </xdr:nvGraphicFramePr>
      <xdr:xfrm>
        <a:off x="5657850" y="5572125"/>
        <a:ext cx="44862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352425</xdr:colOff>
      <xdr:row>55</xdr:row>
      <xdr:rowOff>0</xdr:rowOff>
    </xdr:from>
    <xdr:to>
      <xdr:col>14</xdr:col>
      <xdr:colOff>466725</xdr:colOff>
      <xdr:row>74</xdr:row>
      <xdr:rowOff>0</xdr:rowOff>
    </xdr:to>
    <xdr:graphicFrame>
      <xdr:nvGraphicFramePr>
        <xdr:cNvPr id="3" name="Chart 4"/>
        <xdr:cNvGraphicFramePr/>
      </xdr:nvGraphicFramePr>
      <xdr:xfrm>
        <a:off x="5734050" y="8905875"/>
        <a:ext cx="45624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514350</xdr:colOff>
      <xdr:row>77</xdr:row>
      <xdr:rowOff>66675</xdr:rowOff>
    </xdr:from>
    <xdr:to>
      <xdr:col>14</xdr:col>
      <xdr:colOff>523875</xdr:colOff>
      <xdr:row>101</xdr:row>
      <xdr:rowOff>152400</xdr:rowOff>
    </xdr:to>
    <xdr:graphicFrame>
      <xdr:nvGraphicFramePr>
        <xdr:cNvPr id="4" name="Chart 5"/>
        <xdr:cNvGraphicFramePr/>
      </xdr:nvGraphicFramePr>
      <xdr:xfrm>
        <a:off x="5895975" y="12534900"/>
        <a:ext cx="4457700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er.org/cycles/november2001/" TargetMode="External" /><Relationship Id="rId2" Type="http://schemas.openxmlformats.org/officeDocument/2006/relationships/hyperlink" Target="http://www.nber.org/March91.html" TargetMode="External" /><Relationship Id="rId3" Type="http://schemas.openxmlformats.org/officeDocument/2006/relationships/hyperlink" Target="http://www.nber.org/cycles/july2003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8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1" sqref="P11"/>
    </sheetView>
  </sheetViews>
  <sheetFormatPr defaultColWidth="9.140625" defaultRowHeight="12.75"/>
  <cols>
    <col min="1" max="1" width="6.7109375" style="0" customWidth="1"/>
    <col min="2" max="2" width="5.57421875" style="0" customWidth="1"/>
    <col min="3" max="3" width="8.7109375" style="0" customWidth="1"/>
    <col min="6" max="6" width="5.28125" style="0" customWidth="1"/>
    <col min="8" max="8" width="5.421875" style="0" customWidth="1"/>
    <col min="9" max="9" width="1.28515625" style="1" customWidth="1"/>
    <col min="10" max="10" width="9.140625" style="2" customWidth="1"/>
    <col min="11" max="11" width="7.00390625" style="2" customWidth="1"/>
    <col min="12" max="12" width="5.8515625" style="2" customWidth="1"/>
    <col min="13" max="13" width="1.28515625" style="6" customWidth="1"/>
    <col min="14" max="16" width="5.8515625" style="2" customWidth="1"/>
    <col min="26" max="26" width="0.85546875" style="0" customWidth="1"/>
    <col min="27" max="27" width="15.57421875" style="0" customWidth="1"/>
  </cols>
  <sheetData>
    <row r="1" spans="1:27" ht="12.75">
      <c r="A1" t="s">
        <v>255</v>
      </c>
      <c r="B1" t="s">
        <v>311</v>
      </c>
      <c r="C1" t="s">
        <v>246</v>
      </c>
      <c r="D1" t="s">
        <v>256</v>
      </c>
      <c r="E1" t="s">
        <v>247</v>
      </c>
      <c r="F1" t="s">
        <v>253</v>
      </c>
      <c r="G1" t="s">
        <v>252</v>
      </c>
      <c r="H1" t="s">
        <v>254</v>
      </c>
      <c r="J1" s="2" t="s">
        <v>257</v>
      </c>
      <c r="K1" s="2" t="s">
        <v>259</v>
      </c>
      <c r="L1" s="2" t="s">
        <v>258</v>
      </c>
      <c r="AA1" t="s">
        <v>280</v>
      </c>
    </row>
    <row r="2" spans="1:28" ht="12.75">
      <c r="A2" t="s">
        <v>251</v>
      </c>
      <c r="B2" t="str">
        <f>LEFT(A2,4)</f>
        <v>1947</v>
      </c>
      <c r="D2">
        <v>1772.2</v>
      </c>
      <c r="E2">
        <v>21.7</v>
      </c>
      <c r="K2" s="2">
        <v>0</v>
      </c>
      <c r="AA2" s="3" t="s">
        <v>260</v>
      </c>
      <c r="AB2" s="3" t="s">
        <v>270</v>
      </c>
    </row>
    <row r="3" spans="1:28" ht="12.75">
      <c r="A3" t="s">
        <v>250</v>
      </c>
      <c r="B3" t="str">
        <f aca="true" t="shared" si="0" ref="B3:B66">LEFT(A3,4)</f>
        <v>1947</v>
      </c>
      <c r="D3">
        <v>1769.5</v>
      </c>
      <c r="E3">
        <v>22.01</v>
      </c>
      <c r="K3" s="2">
        <v>0</v>
      </c>
      <c r="AA3" s="3" t="s">
        <v>261</v>
      </c>
      <c r="AB3" s="3" t="s">
        <v>271</v>
      </c>
    </row>
    <row r="4" spans="1:28" ht="12.75">
      <c r="A4" t="s">
        <v>249</v>
      </c>
      <c r="B4" t="str">
        <f t="shared" si="0"/>
        <v>1947</v>
      </c>
      <c r="D4">
        <v>1768</v>
      </c>
      <c r="E4">
        <v>22.49</v>
      </c>
      <c r="K4" s="2">
        <v>0</v>
      </c>
      <c r="AA4" s="3" t="s">
        <v>262</v>
      </c>
      <c r="AB4" s="3" t="s">
        <v>272</v>
      </c>
    </row>
    <row r="5" spans="1:11" ht="12.75">
      <c r="A5" t="s">
        <v>248</v>
      </c>
      <c r="B5" t="str">
        <f t="shared" si="0"/>
        <v>1947</v>
      </c>
      <c r="D5">
        <v>1794.8</v>
      </c>
      <c r="E5">
        <v>23.13</v>
      </c>
      <c r="K5" s="2">
        <v>0</v>
      </c>
    </row>
    <row r="6" spans="1:28" ht="12.75">
      <c r="A6" t="s">
        <v>245</v>
      </c>
      <c r="B6" t="str">
        <f t="shared" si="0"/>
        <v>1948</v>
      </c>
      <c r="C6">
        <v>3.73</v>
      </c>
      <c r="D6">
        <v>1823.4</v>
      </c>
      <c r="E6">
        <v>23.62</v>
      </c>
      <c r="J6" s="2">
        <f>(D6/D2-1)*100</f>
        <v>2.8890644396794896</v>
      </c>
      <c r="K6" s="2">
        <v>0</v>
      </c>
      <c r="L6" s="2">
        <f>(E6/E2-1)*100</f>
        <v>8.847926267281103</v>
      </c>
      <c r="AA6" s="3" t="s">
        <v>263</v>
      </c>
      <c r="AB6" s="3" t="s">
        <v>273</v>
      </c>
    </row>
    <row r="7" spans="1:28" ht="12.75">
      <c r="A7" t="s">
        <v>244</v>
      </c>
      <c r="B7" t="str">
        <f t="shared" si="0"/>
        <v>1948</v>
      </c>
      <c r="C7">
        <v>3.67</v>
      </c>
      <c r="D7">
        <v>1856.9</v>
      </c>
      <c r="E7">
        <v>23.99</v>
      </c>
      <c r="J7" s="2">
        <f aca="true" t="shared" si="1" ref="J7:J70">(D7/D3-1)*100</f>
        <v>4.9392483752472405</v>
      </c>
      <c r="K7" s="2">
        <v>0</v>
      </c>
      <c r="L7" s="2">
        <f aca="true" t="shared" si="2" ref="L7:L70">(E7/E3-1)*100</f>
        <v>8.995910949568353</v>
      </c>
      <c r="AA7" s="3" t="s">
        <v>264</v>
      </c>
      <c r="AB7" s="3" t="s">
        <v>274</v>
      </c>
    </row>
    <row r="8" spans="1:28" ht="12.75">
      <c r="A8" t="s">
        <v>243</v>
      </c>
      <c r="B8" t="str">
        <f t="shared" si="0"/>
        <v>1948</v>
      </c>
      <c r="C8">
        <v>3.77</v>
      </c>
      <c r="D8">
        <v>1866.9</v>
      </c>
      <c r="E8">
        <v>24.4</v>
      </c>
      <c r="J8" s="2">
        <f t="shared" si="1"/>
        <v>5.5938914027149345</v>
      </c>
      <c r="K8" s="2">
        <v>0</v>
      </c>
      <c r="L8" s="2">
        <f t="shared" si="2"/>
        <v>8.4926634059582</v>
      </c>
      <c r="AA8" s="3" t="s">
        <v>265</v>
      </c>
      <c r="AB8" s="3" t="s">
        <v>275</v>
      </c>
    </row>
    <row r="9" spans="1:28" ht="12.75">
      <c r="A9" t="s">
        <v>242</v>
      </c>
      <c r="B9" t="str">
        <f t="shared" si="0"/>
        <v>1948</v>
      </c>
      <c r="C9">
        <v>3.83</v>
      </c>
      <c r="D9">
        <v>1869.8</v>
      </c>
      <c r="E9">
        <v>24.17</v>
      </c>
      <c r="J9" s="2">
        <f t="shared" si="1"/>
        <v>4.178738578114549</v>
      </c>
      <c r="K9" s="2">
        <v>1000</v>
      </c>
      <c r="L9" s="2">
        <f t="shared" si="2"/>
        <v>4.4963251188932185</v>
      </c>
      <c r="AA9" s="3" t="s">
        <v>266</v>
      </c>
      <c r="AB9" s="3" t="s">
        <v>276</v>
      </c>
    </row>
    <row r="10" spans="1:28" ht="12.75">
      <c r="A10" t="s">
        <v>241</v>
      </c>
      <c r="B10" t="str">
        <f t="shared" si="0"/>
        <v>1949</v>
      </c>
      <c r="C10">
        <v>4.67</v>
      </c>
      <c r="D10">
        <v>1843.8</v>
      </c>
      <c r="E10">
        <v>23.94</v>
      </c>
      <c r="J10" s="2">
        <f t="shared" si="1"/>
        <v>1.118789075353721</v>
      </c>
      <c r="K10" s="2">
        <v>1000</v>
      </c>
      <c r="L10" s="2">
        <f t="shared" si="2"/>
        <v>1.3547840812870415</v>
      </c>
      <c r="AA10" s="3" t="s">
        <v>267</v>
      </c>
      <c r="AB10" s="3" t="s">
        <v>277</v>
      </c>
    </row>
    <row r="11" spans="1:12" ht="12.75">
      <c r="A11" t="s">
        <v>240</v>
      </c>
      <c r="B11" t="str">
        <f t="shared" si="0"/>
        <v>1949</v>
      </c>
      <c r="C11">
        <v>5.87</v>
      </c>
      <c r="D11">
        <v>1837.1</v>
      </c>
      <c r="E11">
        <v>23.92</v>
      </c>
      <c r="J11" s="2">
        <f t="shared" si="1"/>
        <v>-1.0662932845064477</v>
      </c>
      <c r="K11" s="2">
        <v>1000</v>
      </c>
      <c r="L11" s="2">
        <f t="shared" si="2"/>
        <v>-0.2917882451021092</v>
      </c>
    </row>
    <row r="12" spans="1:28" ht="12.75">
      <c r="A12" t="s">
        <v>239</v>
      </c>
      <c r="B12" t="str">
        <f t="shared" si="0"/>
        <v>1949</v>
      </c>
      <c r="C12">
        <v>6.7</v>
      </c>
      <c r="D12">
        <v>1857.7</v>
      </c>
      <c r="E12">
        <v>23.72</v>
      </c>
      <c r="J12" s="2">
        <f t="shared" si="1"/>
        <v>-0.49279554341421505</v>
      </c>
      <c r="K12" s="2">
        <v>1000</v>
      </c>
      <c r="L12" s="2">
        <f t="shared" si="2"/>
        <v>-2.786885245901638</v>
      </c>
      <c r="AA12" s="3" t="s">
        <v>268</v>
      </c>
      <c r="AB12" s="4" t="s">
        <v>278</v>
      </c>
    </row>
    <row r="13" spans="1:28" ht="12.75">
      <c r="A13" t="s">
        <v>238</v>
      </c>
      <c r="B13" t="str">
        <f t="shared" si="0"/>
        <v>1949</v>
      </c>
      <c r="C13">
        <v>6.97</v>
      </c>
      <c r="D13">
        <v>1840.3</v>
      </c>
      <c r="E13">
        <v>23.66</v>
      </c>
      <c r="J13" s="2">
        <f t="shared" si="1"/>
        <v>-1.5777088458658661</v>
      </c>
      <c r="K13" s="2">
        <v>1000</v>
      </c>
      <c r="L13" s="2">
        <f t="shared" si="2"/>
        <v>-2.11005378568474</v>
      </c>
      <c r="AA13" s="4" t="s">
        <v>269</v>
      </c>
      <c r="AB13" s="4" t="s">
        <v>279</v>
      </c>
    </row>
    <row r="14" spans="1:28" ht="12.75">
      <c r="A14" t="s">
        <v>237</v>
      </c>
      <c r="B14" t="str">
        <f t="shared" si="0"/>
        <v>1950</v>
      </c>
      <c r="C14">
        <v>6.4</v>
      </c>
      <c r="D14">
        <v>1914.6</v>
      </c>
      <c r="E14">
        <v>23.59</v>
      </c>
      <c r="J14" s="2">
        <f t="shared" si="1"/>
        <v>3.839895867230725</v>
      </c>
      <c r="K14" s="2">
        <v>0</v>
      </c>
      <c r="L14" s="2">
        <f t="shared" si="2"/>
        <v>-1.4619883040935755</v>
      </c>
      <c r="AA14" s="5" t="s">
        <v>281</v>
      </c>
      <c r="AB14" t="s">
        <v>312</v>
      </c>
    </row>
    <row r="15" spans="1:12" ht="12.75">
      <c r="A15" t="s">
        <v>236</v>
      </c>
      <c r="B15" t="str">
        <f t="shared" si="0"/>
        <v>1950</v>
      </c>
      <c r="C15">
        <v>5.57</v>
      </c>
      <c r="D15">
        <v>1972.9</v>
      </c>
      <c r="E15">
        <v>23.77</v>
      </c>
      <c r="J15" s="2">
        <f t="shared" si="1"/>
        <v>7.392085351913358</v>
      </c>
      <c r="K15" s="2">
        <v>0</v>
      </c>
      <c r="L15" s="2">
        <f t="shared" si="2"/>
        <v>-0.6270903010033524</v>
      </c>
    </row>
    <row r="16" spans="1:12" ht="12.75">
      <c r="A16" t="s">
        <v>235</v>
      </c>
      <c r="B16" t="str">
        <f t="shared" si="0"/>
        <v>1950</v>
      </c>
      <c r="C16">
        <v>4.63</v>
      </c>
      <c r="D16">
        <v>2050.1</v>
      </c>
      <c r="E16">
        <v>24.2</v>
      </c>
      <c r="J16" s="2">
        <f t="shared" si="1"/>
        <v>10.356892932120365</v>
      </c>
      <c r="K16" s="2">
        <v>0</v>
      </c>
      <c r="L16" s="2">
        <f t="shared" si="2"/>
        <v>2.023608768971341</v>
      </c>
    </row>
    <row r="17" spans="1:12" ht="12.75">
      <c r="A17" t="s">
        <v>234</v>
      </c>
      <c r="B17" t="str">
        <f t="shared" si="0"/>
        <v>1950</v>
      </c>
      <c r="C17">
        <v>4.23</v>
      </c>
      <c r="D17">
        <v>2086.2</v>
      </c>
      <c r="E17">
        <v>24.69</v>
      </c>
      <c r="J17" s="2">
        <f t="shared" si="1"/>
        <v>13.361951855675702</v>
      </c>
      <c r="K17" s="2">
        <v>0</v>
      </c>
      <c r="L17" s="2">
        <f t="shared" si="2"/>
        <v>4.353338968723586</v>
      </c>
    </row>
    <row r="18" spans="1:12" ht="12.75">
      <c r="A18" t="s">
        <v>233</v>
      </c>
      <c r="B18" t="str">
        <f t="shared" si="0"/>
        <v>1951</v>
      </c>
      <c r="C18">
        <v>3.5</v>
      </c>
      <c r="D18">
        <v>2112.5</v>
      </c>
      <c r="E18">
        <v>25.7</v>
      </c>
      <c r="J18" s="2">
        <f t="shared" si="1"/>
        <v>10.336362686723088</v>
      </c>
      <c r="K18" s="2">
        <v>0</v>
      </c>
      <c r="L18" s="2">
        <f t="shared" si="2"/>
        <v>8.944467994913087</v>
      </c>
    </row>
    <row r="19" spans="1:12" ht="12.75">
      <c r="A19" t="s">
        <v>232</v>
      </c>
      <c r="B19" t="str">
        <f t="shared" si="0"/>
        <v>1951</v>
      </c>
      <c r="C19">
        <v>3.1</v>
      </c>
      <c r="D19">
        <v>2147.6</v>
      </c>
      <c r="E19">
        <v>25.95</v>
      </c>
      <c r="J19" s="2">
        <f t="shared" si="1"/>
        <v>8.85498504739215</v>
      </c>
      <c r="K19" s="2">
        <v>0</v>
      </c>
      <c r="L19" s="2">
        <f t="shared" si="2"/>
        <v>9.171224232225494</v>
      </c>
    </row>
    <row r="20" spans="1:12" ht="12.75">
      <c r="A20" t="s">
        <v>231</v>
      </c>
      <c r="B20" t="str">
        <f t="shared" si="0"/>
        <v>1951</v>
      </c>
      <c r="C20">
        <v>3.17</v>
      </c>
      <c r="D20">
        <v>2190.4</v>
      </c>
      <c r="E20">
        <v>25.93</v>
      </c>
      <c r="J20" s="2">
        <f t="shared" si="1"/>
        <v>6.843568606409445</v>
      </c>
      <c r="K20" s="2">
        <v>0</v>
      </c>
      <c r="L20" s="2">
        <f t="shared" si="2"/>
        <v>7.148760330578519</v>
      </c>
    </row>
    <row r="21" spans="1:12" ht="12.75">
      <c r="A21" t="s">
        <v>230</v>
      </c>
      <c r="B21" t="str">
        <f t="shared" si="0"/>
        <v>1951</v>
      </c>
      <c r="C21">
        <v>3.37</v>
      </c>
      <c r="D21">
        <v>2194.1</v>
      </c>
      <c r="E21">
        <v>26.32</v>
      </c>
      <c r="J21" s="2">
        <f t="shared" si="1"/>
        <v>5.172083213498224</v>
      </c>
      <c r="K21" s="2">
        <v>0</v>
      </c>
      <c r="L21" s="2">
        <f t="shared" si="2"/>
        <v>6.60186310247064</v>
      </c>
    </row>
    <row r="22" spans="1:12" ht="12.75">
      <c r="A22" t="s">
        <v>229</v>
      </c>
      <c r="B22" t="str">
        <f t="shared" si="0"/>
        <v>1952</v>
      </c>
      <c r="C22">
        <v>3.07</v>
      </c>
      <c r="D22">
        <v>2216.2</v>
      </c>
      <c r="E22">
        <v>26.42</v>
      </c>
      <c r="J22" s="2">
        <f t="shared" si="1"/>
        <v>4.908875739644958</v>
      </c>
      <c r="K22" s="2">
        <v>0</v>
      </c>
      <c r="L22" s="2">
        <f t="shared" si="2"/>
        <v>2.8015564202334753</v>
      </c>
    </row>
    <row r="23" spans="1:12" ht="12.75">
      <c r="A23" t="s">
        <v>228</v>
      </c>
      <c r="B23" t="str">
        <f t="shared" si="0"/>
        <v>1952</v>
      </c>
      <c r="C23">
        <v>2.97</v>
      </c>
      <c r="D23">
        <v>2218.6</v>
      </c>
      <c r="E23">
        <v>26.49</v>
      </c>
      <c r="J23" s="2">
        <f t="shared" si="1"/>
        <v>3.306016017880431</v>
      </c>
      <c r="K23" s="2">
        <v>0</v>
      </c>
      <c r="L23" s="2">
        <f t="shared" si="2"/>
        <v>2.0809248554913173</v>
      </c>
    </row>
    <row r="24" spans="1:12" ht="12.75">
      <c r="A24" t="s">
        <v>227</v>
      </c>
      <c r="B24" t="str">
        <f t="shared" si="0"/>
        <v>1952</v>
      </c>
      <c r="C24">
        <v>3.23</v>
      </c>
      <c r="D24">
        <v>2233.5</v>
      </c>
      <c r="E24">
        <v>26.67</v>
      </c>
      <c r="J24" s="2">
        <f t="shared" si="1"/>
        <v>1.9676771365960466</v>
      </c>
      <c r="K24" s="2">
        <v>0</v>
      </c>
      <c r="L24" s="2">
        <f t="shared" si="2"/>
        <v>2.8538372541457857</v>
      </c>
    </row>
    <row r="25" spans="1:12" ht="12.75">
      <c r="A25" t="s">
        <v>226</v>
      </c>
      <c r="B25" t="str">
        <f t="shared" si="0"/>
        <v>1952</v>
      </c>
      <c r="C25">
        <v>2.83</v>
      </c>
      <c r="D25">
        <v>2307.2</v>
      </c>
      <c r="E25">
        <v>26.7</v>
      </c>
      <c r="J25" s="2">
        <f t="shared" si="1"/>
        <v>5.154733147987778</v>
      </c>
      <c r="K25" s="2">
        <v>0</v>
      </c>
      <c r="L25" s="2">
        <f t="shared" si="2"/>
        <v>1.4437689969604817</v>
      </c>
    </row>
    <row r="26" spans="1:12" ht="12.75">
      <c r="A26" t="s">
        <v>225</v>
      </c>
      <c r="B26" t="str">
        <f t="shared" si="0"/>
        <v>1953</v>
      </c>
      <c r="C26">
        <v>2.7</v>
      </c>
      <c r="D26">
        <v>2350.4</v>
      </c>
      <c r="E26">
        <v>26.62</v>
      </c>
      <c r="J26" s="2">
        <f t="shared" si="1"/>
        <v>6.055410161537789</v>
      </c>
      <c r="K26" s="2">
        <v>0</v>
      </c>
      <c r="L26" s="2">
        <f t="shared" si="2"/>
        <v>0.7570022710068125</v>
      </c>
    </row>
    <row r="27" spans="1:12" ht="12.75">
      <c r="A27" t="s">
        <v>224</v>
      </c>
      <c r="B27" t="str">
        <f t="shared" si="0"/>
        <v>1953</v>
      </c>
      <c r="C27">
        <v>2.57</v>
      </c>
      <c r="D27">
        <v>2368.2</v>
      </c>
      <c r="E27">
        <v>26.72</v>
      </c>
      <c r="G27">
        <v>3</v>
      </c>
      <c r="J27" s="2">
        <f t="shared" si="1"/>
        <v>6.742991075452975</v>
      </c>
      <c r="K27" s="2">
        <v>1000</v>
      </c>
      <c r="L27" s="2">
        <f t="shared" si="2"/>
        <v>0.8682521706304236</v>
      </c>
    </row>
    <row r="28" spans="1:12" ht="12.75">
      <c r="A28" t="s">
        <v>223</v>
      </c>
      <c r="B28" t="str">
        <f t="shared" si="0"/>
        <v>1953</v>
      </c>
      <c r="C28">
        <v>2.73</v>
      </c>
      <c r="D28">
        <v>2353.8</v>
      </c>
      <c r="E28">
        <v>26.84</v>
      </c>
      <c r="G28">
        <v>2.92</v>
      </c>
      <c r="J28" s="2">
        <f t="shared" si="1"/>
        <v>5.386165211551375</v>
      </c>
      <c r="K28" s="2">
        <v>1000</v>
      </c>
      <c r="L28" s="2">
        <f t="shared" si="2"/>
        <v>0.6374203224596808</v>
      </c>
    </row>
    <row r="29" spans="1:12" ht="12.75">
      <c r="A29" t="s">
        <v>222</v>
      </c>
      <c r="B29" t="str">
        <f t="shared" si="0"/>
        <v>1953</v>
      </c>
      <c r="C29">
        <v>3.7</v>
      </c>
      <c r="D29">
        <v>2316.5</v>
      </c>
      <c r="E29">
        <v>26.89</v>
      </c>
      <c r="G29">
        <v>2.64</v>
      </c>
      <c r="J29" s="2">
        <f t="shared" si="1"/>
        <v>0.40308599167824255</v>
      </c>
      <c r="K29" s="2">
        <v>1000</v>
      </c>
      <c r="L29" s="2">
        <f t="shared" si="2"/>
        <v>0.7116104868913897</v>
      </c>
    </row>
    <row r="30" spans="1:12" ht="12.75">
      <c r="A30" t="s">
        <v>221</v>
      </c>
      <c r="B30" t="str">
        <f t="shared" si="0"/>
        <v>1954</v>
      </c>
      <c r="C30">
        <v>5.27</v>
      </c>
      <c r="D30">
        <v>2305.5</v>
      </c>
      <c r="E30">
        <v>26.95</v>
      </c>
      <c r="G30">
        <v>2.44</v>
      </c>
      <c r="J30" s="2">
        <f t="shared" si="1"/>
        <v>-1.9103131381892458</v>
      </c>
      <c r="K30" s="2">
        <v>1000</v>
      </c>
      <c r="L30" s="2">
        <f t="shared" si="2"/>
        <v>1.239669421487588</v>
      </c>
    </row>
    <row r="31" spans="1:12" ht="12.75">
      <c r="A31" t="s">
        <v>220</v>
      </c>
      <c r="B31" t="str">
        <f t="shared" si="0"/>
        <v>1954</v>
      </c>
      <c r="C31">
        <v>5.8</v>
      </c>
      <c r="D31">
        <v>2308.4</v>
      </c>
      <c r="E31">
        <v>26.91</v>
      </c>
      <c r="G31">
        <v>2.35</v>
      </c>
      <c r="J31" s="2">
        <f t="shared" si="1"/>
        <v>-2.5251245671818134</v>
      </c>
      <c r="K31" s="2">
        <v>1000</v>
      </c>
      <c r="L31" s="2">
        <f t="shared" si="2"/>
        <v>0.7110778443113919</v>
      </c>
    </row>
    <row r="32" spans="1:12" ht="12.75">
      <c r="A32" t="s">
        <v>219</v>
      </c>
      <c r="B32" t="str">
        <f t="shared" si="0"/>
        <v>1954</v>
      </c>
      <c r="C32">
        <v>5.97</v>
      </c>
      <c r="D32">
        <v>2334.4</v>
      </c>
      <c r="E32">
        <v>26.84</v>
      </c>
      <c r="F32">
        <v>1.03</v>
      </c>
      <c r="G32">
        <v>2.35</v>
      </c>
      <c r="J32" s="2">
        <f t="shared" si="1"/>
        <v>-0.8241991673039406</v>
      </c>
      <c r="K32" s="2">
        <v>0</v>
      </c>
      <c r="L32" s="2">
        <f t="shared" si="2"/>
        <v>0</v>
      </c>
    </row>
    <row r="33" spans="1:12" ht="12.75">
      <c r="A33" t="s">
        <v>218</v>
      </c>
      <c r="B33" t="str">
        <f t="shared" si="0"/>
        <v>1954</v>
      </c>
      <c r="C33">
        <v>5.33</v>
      </c>
      <c r="D33">
        <v>2381.2</v>
      </c>
      <c r="E33">
        <v>26.76</v>
      </c>
      <c r="F33">
        <v>0.99</v>
      </c>
      <c r="G33">
        <v>2.47</v>
      </c>
      <c r="J33" s="2">
        <f t="shared" si="1"/>
        <v>2.793006691128852</v>
      </c>
      <c r="K33" s="2">
        <v>0</v>
      </c>
      <c r="L33" s="2">
        <f t="shared" si="2"/>
        <v>-0.4834510970621042</v>
      </c>
    </row>
    <row r="34" spans="1:12" ht="12.75">
      <c r="A34" t="s">
        <v>217</v>
      </c>
      <c r="B34" t="str">
        <f t="shared" si="0"/>
        <v>1955</v>
      </c>
      <c r="C34">
        <v>4.73</v>
      </c>
      <c r="D34">
        <v>2449.7</v>
      </c>
      <c r="E34">
        <v>26.79</v>
      </c>
      <c r="F34">
        <v>1.34</v>
      </c>
      <c r="G34">
        <v>2.65</v>
      </c>
      <c r="J34" s="2">
        <f t="shared" si="1"/>
        <v>6.254608544784213</v>
      </c>
      <c r="K34" s="2">
        <v>0</v>
      </c>
      <c r="L34" s="2">
        <f t="shared" si="2"/>
        <v>-0.5936920222634479</v>
      </c>
    </row>
    <row r="35" spans="1:12" ht="12.75">
      <c r="A35" t="s">
        <v>216</v>
      </c>
      <c r="B35" t="str">
        <f t="shared" si="0"/>
        <v>1955</v>
      </c>
      <c r="C35">
        <v>4.4</v>
      </c>
      <c r="D35">
        <v>2490.3</v>
      </c>
      <c r="E35">
        <v>26.76</v>
      </c>
      <c r="F35">
        <v>1.5</v>
      </c>
      <c r="G35">
        <v>2.76</v>
      </c>
      <c r="J35" s="2">
        <f t="shared" si="1"/>
        <v>7.879916825506839</v>
      </c>
      <c r="K35" s="2">
        <v>0</v>
      </c>
      <c r="L35" s="2">
        <f t="shared" si="2"/>
        <v>-0.557413600891854</v>
      </c>
    </row>
    <row r="36" spans="1:12" ht="12.75">
      <c r="A36" t="s">
        <v>215</v>
      </c>
      <c r="B36" t="str">
        <f t="shared" si="0"/>
        <v>1955</v>
      </c>
      <c r="C36">
        <v>4.1</v>
      </c>
      <c r="D36">
        <v>2523.5</v>
      </c>
      <c r="E36">
        <v>26.78</v>
      </c>
      <c r="F36">
        <v>1.94</v>
      </c>
      <c r="G36">
        <v>2.95</v>
      </c>
      <c r="J36" s="2">
        <f t="shared" si="1"/>
        <v>8.10058259081563</v>
      </c>
      <c r="K36" s="2">
        <v>0</v>
      </c>
      <c r="L36" s="2">
        <f t="shared" si="2"/>
        <v>-0.22354694485841042</v>
      </c>
    </row>
    <row r="37" spans="1:12" ht="12.75">
      <c r="A37" t="s">
        <v>214</v>
      </c>
      <c r="B37" t="str">
        <f t="shared" si="0"/>
        <v>1955</v>
      </c>
      <c r="C37">
        <v>4.23</v>
      </c>
      <c r="D37">
        <v>2537.6</v>
      </c>
      <c r="E37">
        <v>26.86</v>
      </c>
      <c r="F37">
        <v>2.36</v>
      </c>
      <c r="G37">
        <v>2.91</v>
      </c>
      <c r="J37" s="2">
        <f t="shared" si="1"/>
        <v>6.56811691584076</v>
      </c>
      <c r="K37" s="2">
        <v>0</v>
      </c>
      <c r="L37" s="2">
        <f t="shared" si="2"/>
        <v>0.37369207772794955</v>
      </c>
    </row>
    <row r="38" spans="1:12" ht="12.75">
      <c r="A38" t="s">
        <v>213</v>
      </c>
      <c r="B38" t="str">
        <f t="shared" si="0"/>
        <v>1956</v>
      </c>
      <c r="C38">
        <v>4.03</v>
      </c>
      <c r="D38">
        <v>2526.1</v>
      </c>
      <c r="E38">
        <v>26.86</v>
      </c>
      <c r="F38">
        <v>2.48</v>
      </c>
      <c r="G38">
        <v>2.9</v>
      </c>
      <c r="J38" s="2">
        <f t="shared" si="1"/>
        <v>3.11874923460016</v>
      </c>
      <c r="K38" s="2">
        <v>0</v>
      </c>
      <c r="L38" s="2">
        <f t="shared" si="2"/>
        <v>0.26129152668905586</v>
      </c>
    </row>
    <row r="39" spans="1:12" ht="12.75">
      <c r="A39" t="s">
        <v>212</v>
      </c>
      <c r="B39" t="str">
        <f t="shared" si="0"/>
        <v>1956</v>
      </c>
      <c r="C39">
        <v>4.2</v>
      </c>
      <c r="D39">
        <v>2545.9</v>
      </c>
      <c r="E39">
        <v>27.04</v>
      </c>
      <c r="F39">
        <v>2.69</v>
      </c>
      <c r="G39">
        <v>3.08</v>
      </c>
      <c r="J39" s="2">
        <f t="shared" si="1"/>
        <v>2.2326627313978165</v>
      </c>
      <c r="K39" s="2">
        <v>0</v>
      </c>
      <c r="L39" s="2">
        <f t="shared" si="2"/>
        <v>1.0463378176382543</v>
      </c>
    </row>
    <row r="40" spans="1:12" ht="12.75">
      <c r="A40" t="s">
        <v>211</v>
      </c>
      <c r="B40" t="str">
        <f t="shared" si="0"/>
        <v>1956</v>
      </c>
      <c r="C40">
        <v>4.13</v>
      </c>
      <c r="D40">
        <v>2542.7</v>
      </c>
      <c r="E40">
        <v>27.32</v>
      </c>
      <c r="F40">
        <v>2.81</v>
      </c>
      <c r="G40">
        <v>3.27</v>
      </c>
      <c r="J40" s="2">
        <f t="shared" si="1"/>
        <v>0.760848028531802</v>
      </c>
      <c r="K40" s="2">
        <v>0</v>
      </c>
      <c r="L40" s="2">
        <f t="shared" si="2"/>
        <v>2.0164301717699784</v>
      </c>
    </row>
    <row r="41" spans="1:12" ht="12.75">
      <c r="A41" t="s">
        <v>210</v>
      </c>
      <c r="B41" t="str">
        <f t="shared" si="0"/>
        <v>1956</v>
      </c>
      <c r="C41">
        <v>4.13</v>
      </c>
      <c r="D41">
        <v>2584.3</v>
      </c>
      <c r="E41">
        <v>27.55</v>
      </c>
      <c r="F41">
        <v>2.93</v>
      </c>
      <c r="G41">
        <v>3.47</v>
      </c>
      <c r="J41" s="2">
        <f t="shared" si="1"/>
        <v>1.8403215636822345</v>
      </c>
      <c r="K41" s="2">
        <v>0</v>
      </c>
      <c r="L41" s="2">
        <f t="shared" si="2"/>
        <v>2.5688756515264366</v>
      </c>
    </row>
    <row r="42" spans="1:12" ht="12.75">
      <c r="A42" t="s">
        <v>209</v>
      </c>
      <c r="B42" t="str">
        <f t="shared" si="0"/>
        <v>1957</v>
      </c>
      <c r="C42">
        <v>3.93</v>
      </c>
      <c r="D42">
        <v>2600.2</v>
      </c>
      <c r="E42">
        <v>27.78</v>
      </c>
      <c r="F42">
        <v>2.93</v>
      </c>
      <c r="G42">
        <v>3.4</v>
      </c>
      <c r="J42" s="2">
        <f t="shared" si="1"/>
        <v>2.9333755591623323</v>
      </c>
      <c r="K42" s="2">
        <v>0</v>
      </c>
      <c r="L42" s="2">
        <f t="shared" si="2"/>
        <v>3.4251675353685895</v>
      </c>
    </row>
    <row r="43" spans="1:12" ht="12.75">
      <c r="A43" t="s">
        <v>208</v>
      </c>
      <c r="B43" t="str">
        <f t="shared" si="0"/>
        <v>1957</v>
      </c>
      <c r="C43">
        <v>4.1</v>
      </c>
      <c r="D43">
        <v>2593.9</v>
      </c>
      <c r="E43">
        <v>28.01</v>
      </c>
      <c r="F43">
        <v>3</v>
      </c>
      <c r="G43">
        <v>3.63</v>
      </c>
      <c r="J43" s="2">
        <f t="shared" si="1"/>
        <v>1.8853843434541773</v>
      </c>
      <c r="K43" s="2">
        <v>0</v>
      </c>
      <c r="L43" s="2">
        <f t="shared" si="2"/>
        <v>3.5872781065088954</v>
      </c>
    </row>
    <row r="44" spans="1:12" ht="12.75">
      <c r="A44" t="s">
        <v>207</v>
      </c>
      <c r="B44" t="str">
        <f t="shared" si="0"/>
        <v>1957</v>
      </c>
      <c r="C44">
        <v>4.23</v>
      </c>
      <c r="D44">
        <v>2618.9</v>
      </c>
      <c r="E44">
        <v>28.26</v>
      </c>
      <c r="F44">
        <v>3.23</v>
      </c>
      <c r="G44">
        <v>3.93</v>
      </c>
      <c r="J44" s="2">
        <f t="shared" si="1"/>
        <v>2.996814409879267</v>
      </c>
      <c r="K44" s="2">
        <v>1000</v>
      </c>
      <c r="L44" s="2">
        <f t="shared" si="2"/>
        <v>3.4407027818448066</v>
      </c>
    </row>
    <row r="45" spans="1:12" ht="12.75">
      <c r="A45" t="s">
        <v>206</v>
      </c>
      <c r="B45" t="str">
        <f t="shared" si="0"/>
        <v>1957</v>
      </c>
      <c r="C45">
        <v>4.93</v>
      </c>
      <c r="D45">
        <v>2591.3</v>
      </c>
      <c r="E45">
        <v>28.4</v>
      </c>
      <c r="F45">
        <v>3.25</v>
      </c>
      <c r="G45">
        <v>3.63</v>
      </c>
      <c r="J45" s="2">
        <f t="shared" si="1"/>
        <v>0.2708663854815718</v>
      </c>
      <c r="K45" s="2">
        <v>1000</v>
      </c>
      <c r="L45" s="2">
        <f t="shared" si="2"/>
        <v>3.085299455535373</v>
      </c>
    </row>
    <row r="46" spans="1:12" ht="12.75">
      <c r="A46" t="s">
        <v>205</v>
      </c>
      <c r="B46" t="str">
        <f t="shared" si="0"/>
        <v>1958</v>
      </c>
      <c r="C46">
        <v>6.3</v>
      </c>
      <c r="D46">
        <v>2521.2</v>
      </c>
      <c r="E46">
        <v>28.74</v>
      </c>
      <c r="F46">
        <v>1.86</v>
      </c>
      <c r="G46">
        <v>3.04</v>
      </c>
      <c r="J46" s="2">
        <f t="shared" si="1"/>
        <v>-3.03822782862857</v>
      </c>
      <c r="K46" s="2">
        <v>1000</v>
      </c>
      <c r="L46" s="2">
        <f t="shared" si="2"/>
        <v>3.455723542116629</v>
      </c>
    </row>
    <row r="47" spans="1:12" ht="12.75">
      <c r="A47" t="s">
        <v>204</v>
      </c>
      <c r="B47" t="str">
        <f t="shared" si="0"/>
        <v>1958</v>
      </c>
      <c r="C47">
        <v>7.37</v>
      </c>
      <c r="D47">
        <v>2536.6</v>
      </c>
      <c r="E47">
        <v>28.93</v>
      </c>
      <c r="F47">
        <v>0.94</v>
      </c>
      <c r="G47">
        <v>2.92</v>
      </c>
      <c r="J47" s="2">
        <f t="shared" si="1"/>
        <v>-2.2090288754385345</v>
      </c>
      <c r="K47" s="2">
        <v>1000</v>
      </c>
      <c r="L47" s="2">
        <f t="shared" si="2"/>
        <v>3.2845412352731085</v>
      </c>
    </row>
    <row r="48" spans="1:12" ht="12.75">
      <c r="A48" t="s">
        <v>203</v>
      </c>
      <c r="B48" t="str">
        <f t="shared" si="0"/>
        <v>1958</v>
      </c>
      <c r="C48">
        <v>7.33</v>
      </c>
      <c r="D48">
        <v>2596.1</v>
      </c>
      <c r="E48">
        <v>28.91</v>
      </c>
      <c r="F48">
        <v>1.32</v>
      </c>
      <c r="G48">
        <v>3.5</v>
      </c>
      <c r="J48" s="2">
        <f t="shared" si="1"/>
        <v>-0.8705945244186553</v>
      </c>
      <c r="K48" s="2">
        <v>0</v>
      </c>
      <c r="L48" s="2">
        <f t="shared" si="2"/>
        <v>2.300070771408347</v>
      </c>
    </row>
    <row r="49" spans="1:12" ht="12.75">
      <c r="A49" t="s">
        <v>202</v>
      </c>
      <c r="B49" t="str">
        <f t="shared" si="0"/>
        <v>1958</v>
      </c>
      <c r="C49">
        <v>6.37</v>
      </c>
      <c r="D49">
        <v>2656.6</v>
      </c>
      <c r="E49">
        <v>28.94</v>
      </c>
      <c r="F49">
        <v>2.16</v>
      </c>
      <c r="G49">
        <v>3.8</v>
      </c>
      <c r="J49" s="2">
        <f t="shared" si="1"/>
        <v>2.519970671091709</v>
      </c>
      <c r="K49" s="2">
        <v>0</v>
      </c>
      <c r="L49" s="2">
        <f t="shared" si="2"/>
        <v>1.901408450704234</v>
      </c>
    </row>
    <row r="50" spans="1:12" ht="12.75">
      <c r="A50" t="s">
        <v>201</v>
      </c>
      <c r="B50" t="str">
        <f t="shared" si="0"/>
        <v>1959</v>
      </c>
      <c r="C50">
        <v>5.83</v>
      </c>
      <c r="D50">
        <v>2710.3</v>
      </c>
      <c r="E50">
        <v>28.99</v>
      </c>
      <c r="F50">
        <v>2.57</v>
      </c>
      <c r="G50">
        <v>3.99</v>
      </c>
      <c r="J50" s="2">
        <f t="shared" si="1"/>
        <v>7.500396636522311</v>
      </c>
      <c r="K50" s="2">
        <v>0</v>
      </c>
      <c r="L50" s="2">
        <f t="shared" si="2"/>
        <v>0.869867780097433</v>
      </c>
    </row>
    <row r="51" spans="1:12" ht="12.75">
      <c r="A51" t="s">
        <v>200</v>
      </c>
      <c r="B51" t="str">
        <f t="shared" si="0"/>
        <v>1959</v>
      </c>
      <c r="C51">
        <v>5.1</v>
      </c>
      <c r="D51">
        <v>2778.8</v>
      </c>
      <c r="E51">
        <v>29.04</v>
      </c>
      <c r="F51">
        <v>3.08</v>
      </c>
      <c r="G51">
        <v>4.26</v>
      </c>
      <c r="J51" s="2">
        <f t="shared" si="1"/>
        <v>9.548214144918399</v>
      </c>
      <c r="K51" s="2">
        <v>0</v>
      </c>
      <c r="L51" s="2">
        <f t="shared" si="2"/>
        <v>0.3802281368821214</v>
      </c>
    </row>
    <row r="52" spans="1:12" ht="12.75">
      <c r="A52" t="s">
        <v>199</v>
      </c>
      <c r="B52" t="str">
        <f t="shared" si="0"/>
        <v>1959</v>
      </c>
      <c r="C52">
        <v>5.27</v>
      </c>
      <c r="D52">
        <v>2775.5</v>
      </c>
      <c r="E52">
        <v>29.19</v>
      </c>
      <c r="F52">
        <v>3.58</v>
      </c>
      <c r="G52">
        <v>4.5</v>
      </c>
      <c r="J52" s="2">
        <f t="shared" si="1"/>
        <v>6.910365548322495</v>
      </c>
      <c r="K52" s="2">
        <v>0</v>
      </c>
      <c r="L52" s="2">
        <f t="shared" si="2"/>
        <v>0.9685230024213176</v>
      </c>
    </row>
    <row r="53" spans="1:12" ht="12.75">
      <c r="A53" t="s">
        <v>198</v>
      </c>
      <c r="B53" t="str">
        <f t="shared" si="0"/>
        <v>1959</v>
      </c>
      <c r="C53">
        <v>5.6</v>
      </c>
      <c r="D53">
        <v>2785.2</v>
      </c>
      <c r="E53">
        <v>29.37</v>
      </c>
      <c r="F53">
        <v>3.99</v>
      </c>
      <c r="G53">
        <v>4.58</v>
      </c>
      <c r="J53" s="2">
        <f t="shared" si="1"/>
        <v>4.840773921553865</v>
      </c>
      <c r="K53" s="2">
        <v>0</v>
      </c>
      <c r="L53" s="2">
        <f t="shared" si="2"/>
        <v>1.485832757429173</v>
      </c>
    </row>
    <row r="54" spans="1:12" ht="12.75">
      <c r="A54" t="s">
        <v>197</v>
      </c>
      <c r="B54" t="str">
        <f t="shared" si="0"/>
        <v>1960</v>
      </c>
      <c r="C54">
        <v>5.13</v>
      </c>
      <c r="D54">
        <v>2847.7</v>
      </c>
      <c r="E54">
        <v>29.4</v>
      </c>
      <c r="F54">
        <v>3.93</v>
      </c>
      <c r="G54">
        <v>4.49</v>
      </c>
      <c r="J54" s="2">
        <f t="shared" si="1"/>
        <v>5.069549496365711</v>
      </c>
      <c r="K54" s="2">
        <v>0</v>
      </c>
      <c r="L54" s="2">
        <f t="shared" si="2"/>
        <v>1.4142807864780949</v>
      </c>
    </row>
    <row r="55" spans="1:12" ht="12.75">
      <c r="A55" t="s">
        <v>196</v>
      </c>
      <c r="B55" t="str">
        <f t="shared" si="0"/>
        <v>1960</v>
      </c>
      <c r="C55">
        <v>5.23</v>
      </c>
      <c r="D55">
        <v>2834.4</v>
      </c>
      <c r="E55">
        <v>29.57</v>
      </c>
      <c r="F55">
        <v>3.7</v>
      </c>
      <c r="G55">
        <v>4.26</v>
      </c>
      <c r="J55" s="2">
        <f t="shared" si="1"/>
        <v>2.000863682164966</v>
      </c>
      <c r="K55" s="2">
        <v>1000</v>
      </c>
      <c r="L55" s="2">
        <f t="shared" si="2"/>
        <v>1.8250688705234275</v>
      </c>
    </row>
    <row r="56" spans="1:12" ht="12.75">
      <c r="A56" t="s">
        <v>195</v>
      </c>
      <c r="B56" t="str">
        <f t="shared" si="0"/>
        <v>1960</v>
      </c>
      <c r="C56">
        <v>5.53</v>
      </c>
      <c r="D56">
        <v>2839</v>
      </c>
      <c r="E56">
        <v>29.59</v>
      </c>
      <c r="F56">
        <v>2.94</v>
      </c>
      <c r="G56">
        <v>3.83</v>
      </c>
      <c r="J56" s="2">
        <f t="shared" si="1"/>
        <v>2.287876058367866</v>
      </c>
      <c r="K56" s="2">
        <v>1000</v>
      </c>
      <c r="L56" s="2">
        <f t="shared" si="2"/>
        <v>1.3703323055840988</v>
      </c>
    </row>
    <row r="57" spans="1:12" ht="12.75">
      <c r="A57" t="s">
        <v>194</v>
      </c>
      <c r="B57" t="str">
        <f t="shared" si="0"/>
        <v>1960</v>
      </c>
      <c r="C57">
        <v>6.27</v>
      </c>
      <c r="D57">
        <v>2802.6</v>
      </c>
      <c r="E57">
        <v>29.78</v>
      </c>
      <c r="F57">
        <v>2.3</v>
      </c>
      <c r="G57">
        <v>3.89</v>
      </c>
      <c r="J57" s="2">
        <f t="shared" si="1"/>
        <v>0.6247307195174523</v>
      </c>
      <c r="K57" s="2">
        <v>1000</v>
      </c>
      <c r="L57" s="2">
        <f t="shared" si="2"/>
        <v>1.3959822948587108</v>
      </c>
    </row>
    <row r="58" spans="1:12" ht="12.75">
      <c r="A58" t="s">
        <v>193</v>
      </c>
      <c r="B58" t="str">
        <f t="shared" si="0"/>
        <v>1961</v>
      </c>
      <c r="C58">
        <v>6.8</v>
      </c>
      <c r="D58">
        <v>2819.3</v>
      </c>
      <c r="E58">
        <v>29.84</v>
      </c>
      <c r="F58">
        <v>2</v>
      </c>
      <c r="G58">
        <v>3.79</v>
      </c>
      <c r="J58" s="2">
        <f t="shared" si="1"/>
        <v>-0.9972960634898165</v>
      </c>
      <c r="K58" s="2">
        <v>1000</v>
      </c>
      <c r="L58" s="2">
        <f t="shared" si="2"/>
        <v>1.4965986394557929</v>
      </c>
    </row>
    <row r="59" spans="1:12" ht="12.75">
      <c r="A59" t="s">
        <v>192</v>
      </c>
      <c r="B59" t="str">
        <f t="shared" si="0"/>
        <v>1961</v>
      </c>
      <c r="C59">
        <v>7</v>
      </c>
      <c r="D59">
        <v>2872</v>
      </c>
      <c r="E59">
        <v>29.83</v>
      </c>
      <c r="F59">
        <v>1.73</v>
      </c>
      <c r="G59">
        <v>3.79</v>
      </c>
      <c r="J59" s="2">
        <f t="shared" si="1"/>
        <v>1.3265594129268976</v>
      </c>
      <c r="K59" s="2">
        <v>0</v>
      </c>
      <c r="L59" s="2">
        <f t="shared" si="2"/>
        <v>0.8792695299289832</v>
      </c>
    </row>
    <row r="60" spans="1:12" ht="12.75">
      <c r="A60" t="s">
        <v>191</v>
      </c>
      <c r="B60" t="str">
        <f t="shared" si="0"/>
        <v>1961</v>
      </c>
      <c r="C60">
        <v>6.77</v>
      </c>
      <c r="D60">
        <v>2918.4</v>
      </c>
      <c r="E60">
        <v>29.95</v>
      </c>
      <c r="F60">
        <v>1.68</v>
      </c>
      <c r="G60">
        <v>3.98</v>
      </c>
      <c r="J60" s="2">
        <f t="shared" si="1"/>
        <v>2.796759422331818</v>
      </c>
      <c r="K60" s="2">
        <v>0</v>
      </c>
      <c r="L60" s="2">
        <f t="shared" si="2"/>
        <v>1.2166272389320776</v>
      </c>
    </row>
    <row r="61" spans="1:12" ht="12.75">
      <c r="A61" t="s">
        <v>190</v>
      </c>
      <c r="B61" t="str">
        <f t="shared" si="0"/>
        <v>1961</v>
      </c>
      <c r="C61">
        <v>6.2</v>
      </c>
      <c r="D61">
        <v>2977.8</v>
      </c>
      <c r="E61">
        <v>29.99</v>
      </c>
      <c r="F61">
        <v>2.4</v>
      </c>
      <c r="G61">
        <v>3.97</v>
      </c>
      <c r="J61" s="2">
        <f t="shared" si="1"/>
        <v>6.251338043245558</v>
      </c>
      <c r="K61" s="2">
        <v>0</v>
      </c>
      <c r="L61" s="2">
        <f t="shared" si="2"/>
        <v>0.7051712558764134</v>
      </c>
    </row>
    <row r="62" spans="1:12" ht="12.75">
      <c r="A62" t="s">
        <v>189</v>
      </c>
      <c r="B62" t="str">
        <f t="shared" si="0"/>
        <v>1962</v>
      </c>
      <c r="C62">
        <v>5.63</v>
      </c>
      <c r="D62">
        <v>3031.2</v>
      </c>
      <c r="E62">
        <v>30.11</v>
      </c>
      <c r="F62">
        <v>2.46</v>
      </c>
      <c r="G62">
        <v>4.02</v>
      </c>
      <c r="J62" s="2">
        <f t="shared" si="1"/>
        <v>7.516050083354009</v>
      </c>
      <c r="K62" s="2">
        <v>0</v>
      </c>
      <c r="L62" s="2">
        <f t="shared" si="2"/>
        <v>0.9048257372654245</v>
      </c>
    </row>
    <row r="63" spans="1:12" ht="12.75">
      <c r="A63" t="s">
        <v>188</v>
      </c>
      <c r="B63" t="str">
        <f t="shared" si="0"/>
        <v>1962</v>
      </c>
      <c r="C63">
        <v>5.53</v>
      </c>
      <c r="D63">
        <v>3064.7</v>
      </c>
      <c r="E63">
        <v>30.22</v>
      </c>
      <c r="F63">
        <v>2.61</v>
      </c>
      <c r="G63">
        <v>3.87</v>
      </c>
      <c r="J63" s="2">
        <f t="shared" si="1"/>
        <v>6.709610027855151</v>
      </c>
      <c r="K63" s="2">
        <v>0</v>
      </c>
      <c r="L63" s="2">
        <f t="shared" si="2"/>
        <v>1.307408649011066</v>
      </c>
    </row>
    <row r="64" spans="1:12" ht="12.75">
      <c r="A64" t="s">
        <v>187</v>
      </c>
      <c r="B64" t="str">
        <f t="shared" si="0"/>
        <v>1962</v>
      </c>
      <c r="C64">
        <v>5.57</v>
      </c>
      <c r="D64">
        <v>3093</v>
      </c>
      <c r="E64">
        <v>30.31</v>
      </c>
      <c r="F64">
        <v>2.85</v>
      </c>
      <c r="G64">
        <v>3.99</v>
      </c>
      <c r="J64" s="2">
        <f t="shared" si="1"/>
        <v>5.982730263157898</v>
      </c>
      <c r="K64" s="2">
        <v>0</v>
      </c>
      <c r="L64" s="2">
        <f t="shared" si="2"/>
        <v>1.2020033388981721</v>
      </c>
    </row>
    <row r="65" spans="1:12" ht="12.75">
      <c r="A65" t="s">
        <v>186</v>
      </c>
      <c r="B65" t="str">
        <f t="shared" si="0"/>
        <v>1962</v>
      </c>
      <c r="C65">
        <v>5.53</v>
      </c>
      <c r="D65">
        <v>3100.6</v>
      </c>
      <c r="E65">
        <v>30.38</v>
      </c>
      <c r="F65">
        <v>2.92</v>
      </c>
      <c r="G65">
        <v>3.9</v>
      </c>
      <c r="J65" s="2">
        <f t="shared" si="1"/>
        <v>4.1238498220162345</v>
      </c>
      <c r="K65" s="2">
        <v>0</v>
      </c>
      <c r="L65" s="2">
        <f t="shared" si="2"/>
        <v>1.3004334778259352</v>
      </c>
    </row>
    <row r="66" spans="1:12" ht="12.75">
      <c r="A66" t="s">
        <v>185</v>
      </c>
      <c r="B66" t="str">
        <f t="shared" si="0"/>
        <v>1963</v>
      </c>
      <c r="C66">
        <v>5.77</v>
      </c>
      <c r="D66">
        <v>3141.1</v>
      </c>
      <c r="E66">
        <v>30.48</v>
      </c>
      <c r="F66">
        <v>2.97</v>
      </c>
      <c r="G66">
        <v>3.89</v>
      </c>
      <c r="J66" s="2">
        <f t="shared" si="1"/>
        <v>3.6256268144629233</v>
      </c>
      <c r="K66" s="2">
        <v>0</v>
      </c>
      <c r="L66" s="2">
        <f t="shared" si="2"/>
        <v>1.2288276320159497</v>
      </c>
    </row>
    <row r="67" spans="1:12" ht="12.75">
      <c r="A67" t="s">
        <v>184</v>
      </c>
      <c r="B67" t="str">
        <f aca="true" t="shared" si="3" ref="B67:B130">LEFT(A67,4)</f>
        <v>1963</v>
      </c>
      <c r="C67">
        <v>5.73</v>
      </c>
      <c r="D67">
        <v>3180.4</v>
      </c>
      <c r="E67">
        <v>30.53</v>
      </c>
      <c r="F67">
        <v>2.96</v>
      </c>
      <c r="G67">
        <v>3.96</v>
      </c>
      <c r="J67" s="2">
        <f t="shared" si="1"/>
        <v>3.77524716938038</v>
      </c>
      <c r="K67" s="2">
        <v>0</v>
      </c>
      <c r="L67" s="2">
        <f t="shared" si="2"/>
        <v>1.0258107213765744</v>
      </c>
    </row>
    <row r="68" spans="1:12" ht="12.75">
      <c r="A68" t="s">
        <v>183</v>
      </c>
      <c r="B68" t="str">
        <f t="shared" si="3"/>
        <v>1963</v>
      </c>
      <c r="C68">
        <v>5.5</v>
      </c>
      <c r="D68">
        <v>3240.3</v>
      </c>
      <c r="E68">
        <v>30.72</v>
      </c>
      <c r="F68">
        <v>3.33</v>
      </c>
      <c r="G68">
        <v>4.03</v>
      </c>
      <c r="J68" s="2">
        <f t="shared" si="1"/>
        <v>4.762366634335602</v>
      </c>
      <c r="K68" s="2">
        <v>0</v>
      </c>
      <c r="L68" s="2">
        <f t="shared" si="2"/>
        <v>1.3526888815572402</v>
      </c>
    </row>
    <row r="69" spans="1:12" ht="12.75">
      <c r="A69" t="s">
        <v>182</v>
      </c>
      <c r="B69" t="str">
        <f t="shared" si="3"/>
        <v>1963</v>
      </c>
      <c r="C69">
        <v>5.57</v>
      </c>
      <c r="D69">
        <v>3265</v>
      </c>
      <c r="E69">
        <v>30.8</v>
      </c>
      <c r="F69">
        <v>3.45</v>
      </c>
      <c r="G69">
        <v>4.12</v>
      </c>
      <c r="J69" s="2">
        <f t="shared" si="1"/>
        <v>5.3021995742759565</v>
      </c>
      <c r="K69" s="2">
        <v>0</v>
      </c>
      <c r="L69" s="2">
        <f t="shared" si="2"/>
        <v>1.382488479262678</v>
      </c>
    </row>
    <row r="70" spans="1:12" ht="12.75">
      <c r="A70" t="s">
        <v>181</v>
      </c>
      <c r="B70" t="str">
        <f t="shared" si="3"/>
        <v>1964</v>
      </c>
      <c r="C70">
        <v>5.47</v>
      </c>
      <c r="D70">
        <v>3338.2</v>
      </c>
      <c r="E70">
        <v>30.93</v>
      </c>
      <c r="F70">
        <v>3.46</v>
      </c>
      <c r="G70">
        <v>4.18</v>
      </c>
      <c r="J70" s="2">
        <f t="shared" si="1"/>
        <v>6.2748718601763676</v>
      </c>
      <c r="K70" s="2">
        <v>0</v>
      </c>
      <c r="L70" s="2">
        <f t="shared" si="2"/>
        <v>1.476377952755903</v>
      </c>
    </row>
    <row r="71" spans="1:12" ht="12.75">
      <c r="A71" t="s">
        <v>180</v>
      </c>
      <c r="B71" t="str">
        <f t="shared" si="3"/>
        <v>1964</v>
      </c>
      <c r="C71">
        <v>5.2</v>
      </c>
      <c r="D71">
        <v>3376.6</v>
      </c>
      <c r="E71">
        <v>30.98</v>
      </c>
      <c r="F71">
        <v>3.49</v>
      </c>
      <c r="G71">
        <v>4.2</v>
      </c>
      <c r="J71" s="2">
        <f aca="true" t="shared" si="4" ref="J71:J134">(D71/D67-1)*100</f>
        <v>6.169035341466467</v>
      </c>
      <c r="K71" s="2">
        <v>0</v>
      </c>
      <c r="L71" s="2">
        <f aca="true" t="shared" si="5" ref="L71:L134">(E71/E67-1)*100</f>
        <v>1.4739600393055996</v>
      </c>
    </row>
    <row r="72" spans="1:12" ht="12.75">
      <c r="A72" t="s">
        <v>179</v>
      </c>
      <c r="B72" t="str">
        <f t="shared" si="3"/>
        <v>1964</v>
      </c>
      <c r="C72">
        <v>5</v>
      </c>
      <c r="D72">
        <v>3422.5</v>
      </c>
      <c r="E72">
        <v>31.05</v>
      </c>
      <c r="F72">
        <v>3.46</v>
      </c>
      <c r="G72">
        <v>4.19</v>
      </c>
      <c r="J72" s="2">
        <f t="shared" si="4"/>
        <v>5.622936147887536</v>
      </c>
      <c r="K72" s="2">
        <v>0</v>
      </c>
      <c r="L72" s="2">
        <f t="shared" si="5"/>
        <v>1.07421875</v>
      </c>
    </row>
    <row r="73" spans="1:12" ht="12.75">
      <c r="A73" t="s">
        <v>178</v>
      </c>
      <c r="B73" t="str">
        <f t="shared" si="3"/>
        <v>1964</v>
      </c>
      <c r="C73">
        <v>4.97</v>
      </c>
      <c r="D73">
        <v>3432</v>
      </c>
      <c r="E73">
        <v>31.19</v>
      </c>
      <c r="F73">
        <v>3.58</v>
      </c>
      <c r="G73">
        <v>4.17</v>
      </c>
      <c r="J73" s="2">
        <f t="shared" si="4"/>
        <v>5.114854517611023</v>
      </c>
      <c r="K73" s="2">
        <v>0</v>
      </c>
      <c r="L73" s="2">
        <f t="shared" si="5"/>
        <v>1.2662337662337597</v>
      </c>
    </row>
    <row r="74" spans="1:12" ht="12.75">
      <c r="A74" t="s">
        <v>177</v>
      </c>
      <c r="B74" t="str">
        <f t="shared" si="3"/>
        <v>1965</v>
      </c>
      <c r="C74">
        <v>4.9</v>
      </c>
      <c r="D74">
        <v>3516.3</v>
      </c>
      <c r="E74">
        <v>31.29</v>
      </c>
      <c r="F74">
        <v>3.97</v>
      </c>
      <c r="G74">
        <v>4.2</v>
      </c>
      <c r="J74" s="2">
        <f t="shared" si="4"/>
        <v>5.3352105925349</v>
      </c>
      <c r="K74" s="2">
        <v>0</v>
      </c>
      <c r="L74" s="2">
        <f t="shared" si="5"/>
        <v>1.1639185257031892</v>
      </c>
    </row>
    <row r="75" spans="1:12" ht="12.75">
      <c r="A75" t="s">
        <v>176</v>
      </c>
      <c r="B75" t="str">
        <f t="shared" si="3"/>
        <v>1965</v>
      </c>
      <c r="C75">
        <v>4.67</v>
      </c>
      <c r="D75">
        <v>3564</v>
      </c>
      <c r="E75">
        <v>31.49</v>
      </c>
      <c r="F75">
        <v>4.08</v>
      </c>
      <c r="G75">
        <v>4.21</v>
      </c>
      <c r="J75" s="2">
        <f t="shared" si="4"/>
        <v>5.549961499733458</v>
      </c>
      <c r="K75" s="2">
        <v>0</v>
      </c>
      <c r="L75" s="2">
        <f t="shared" si="5"/>
        <v>1.6462233699160667</v>
      </c>
    </row>
    <row r="76" spans="1:12" ht="12.75">
      <c r="A76" t="s">
        <v>175</v>
      </c>
      <c r="B76" t="str">
        <f t="shared" si="3"/>
        <v>1965</v>
      </c>
      <c r="C76">
        <v>4.37</v>
      </c>
      <c r="D76">
        <v>3636.3</v>
      </c>
      <c r="E76">
        <v>31.58</v>
      </c>
      <c r="F76">
        <v>4.07</v>
      </c>
      <c r="G76">
        <v>4.25</v>
      </c>
      <c r="J76" s="2">
        <f t="shared" si="4"/>
        <v>6.246895544192843</v>
      </c>
      <c r="K76" s="2">
        <v>0</v>
      </c>
      <c r="L76" s="2">
        <f t="shared" si="5"/>
        <v>1.706924315619962</v>
      </c>
    </row>
    <row r="77" spans="1:12" ht="12.75">
      <c r="A77" t="s">
        <v>174</v>
      </c>
      <c r="B77" t="str">
        <f t="shared" si="3"/>
        <v>1965</v>
      </c>
      <c r="C77">
        <v>4.1</v>
      </c>
      <c r="D77">
        <v>3724</v>
      </c>
      <c r="E77">
        <v>31.75</v>
      </c>
      <c r="F77">
        <v>4.17</v>
      </c>
      <c r="G77">
        <v>4.47</v>
      </c>
      <c r="J77" s="2">
        <f t="shared" si="4"/>
        <v>8.508158508158514</v>
      </c>
      <c r="K77" s="2">
        <v>0</v>
      </c>
      <c r="L77" s="2">
        <f t="shared" si="5"/>
        <v>1.795447258736771</v>
      </c>
    </row>
    <row r="78" spans="1:12" ht="12.75">
      <c r="A78" t="s">
        <v>173</v>
      </c>
      <c r="B78" t="str">
        <f t="shared" si="3"/>
        <v>1966</v>
      </c>
      <c r="C78">
        <v>3.87</v>
      </c>
      <c r="D78">
        <v>3815.4</v>
      </c>
      <c r="E78">
        <v>32.05</v>
      </c>
      <c r="F78">
        <v>4.56</v>
      </c>
      <c r="G78">
        <v>4.77</v>
      </c>
      <c r="J78" s="2">
        <f t="shared" si="4"/>
        <v>8.506100162102204</v>
      </c>
      <c r="K78" s="2">
        <v>0</v>
      </c>
      <c r="L78" s="2">
        <f t="shared" si="5"/>
        <v>2.4288910194950386</v>
      </c>
    </row>
    <row r="79" spans="1:12" ht="12.75">
      <c r="A79" t="s">
        <v>172</v>
      </c>
      <c r="B79" t="str">
        <f t="shared" si="3"/>
        <v>1966</v>
      </c>
      <c r="C79">
        <v>3.83</v>
      </c>
      <c r="D79">
        <v>3828.1</v>
      </c>
      <c r="E79">
        <v>32.34</v>
      </c>
      <c r="F79">
        <v>4.91</v>
      </c>
      <c r="G79">
        <v>4.78</v>
      </c>
      <c r="J79" s="2">
        <f t="shared" si="4"/>
        <v>7.410213243546582</v>
      </c>
      <c r="K79" s="2">
        <v>0</v>
      </c>
      <c r="L79" s="2">
        <f t="shared" si="5"/>
        <v>2.6992696093998347</v>
      </c>
    </row>
    <row r="80" spans="1:12" ht="12.75">
      <c r="A80" t="s">
        <v>171</v>
      </c>
      <c r="B80" t="str">
        <f t="shared" si="3"/>
        <v>1966</v>
      </c>
      <c r="C80">
        <v>3.77</v>
      </c>
      <c r="D80">
        <v>3853.3</v>
      </c>
      <c r="E80">
        <v>32.62</v>
      </c>
      <c r="F80">
        <v>5.41</v>
      </c>
      <c r="G80">
        <v>5.14</v>
      </c>
      <c r="J80" s="2">
        <f t="shared" si="4"/>
        <v>5.967604433077578</v>
      </c>
      <c r="K80" s="2">
        <v>0</v>
      </c>
      <c r="L80" s="2">
        <f t="shared" si="5"/>
        <v>3.2932235592146863</v>
      </c>
    </row>
    <row r="81" spans="1:12" ht="12.75">
      <c r="A81" t="s">
        <v>170</v>
      </c>
      <c r="B81" t="str">
        <f t="shared" si="3"/>
        <v>1966</v>
      </c>
      <c r="C81">
        <v>3.7</v>
      </c>
      <c r="D81">
        <v>3884.5</v>
      </c>
      <c r="E81">
        <v>32.88</v>
      </c>
      <c r="F81">
        <v>5.56</v>
      </c>
      <c r="G81">
        <v>5</v>
      </c>
      <c r="J81" s="2">
        <f t="shared" si="4"/>
        <v>4.309881847475827</v>
      </c>
      <c r="K81" s="2">
        <v>0</v>
      </c>
      <c r="L81" s="2">
        <f t="shared" si="5"/>
        <v>3.5590551181102548</v>
      </c>
    </row>
    <row r="82" spans="1:12" ht="12.75">
      <c r="A82" t="s">
        <v>169</v>
      </c>
      <c r="B82" t="str">
        <f t="shared" si="3"/>
        <v>1967</v>
      </c>
      <c r="C82">
        <v>3.83</v>
      </c>
      <c r="D82">
        <v>3918.7</v>
      </c>
      <c r="E82">
        <v>32.97</v>
      </c>
      <c r="F82">
        <v>4.82</v>
      </c>
      <c r="G82">
        <v>4.58</v>
      </c>
      <c r="J82" s="2">
        <f t="shared" si="4"/>
        <v>2.7074487602872566</v>
      </c>
      <c r="K82" s="2">
        <v>0</v>
      </c>
      <c r="L82" s="2">
        <f t="shared" si="5"/>
        <v>2.87051482059284</v>
      </c>
    </row>
    <row r="83" spans="1:12" ht="12.75">
      <c r="A83" t="s">
        <v>168</v>
      </c>
      <c r="B83" t="str">
        <f t="shared" si="3"/>
        <v>1967</v>
      </c>
      <c r="C83">
        <v>3.83</v>
      </c>
      <c r="D83">
        <v>3919.6</v>
      </c>
      <c r="E83">
        <v>33.17</v>
      </c>
      <c r="F83">
        <v>3.99</v>
      </c>
      <c r="G83">
        <v>4.82</v>
      </c>
      <c r="J83" s="2">
        <f t="shared" si="4"/>
        <v>2.390219691230633</v>
      </c>
      <c r="K83" s="2">
        <v>0</v>
      </c>
      <c r="L83" s="2">
        <f t="shared" si="5"/>
        <v>2.566481137909693</v>
      </c>
    </row>
    <row r="84" spans="1:12" ht="12.75">
      <c r="A84" t="s">
        <v>167</v>
      </c>
      <c r="B84" t="str">
        <f t="shared" si="3"/>
        <v>1967</v>
      </c>
      <c r="C84">
        <v>3.8</v>
      </c>
      <c r="D84">
        <v>3950.8</v>
      </c>
      <c r="E84">
        <v>33.5</v>
      </c>
      <c r="F84">
        <v>3.89</v>
      </c>
      <c r="G84">
        <v>5.25</v>
      </c>
      <c r="J84" s="2">
        <f t="shared" si="4"/>
        <v>2.5302987050060954</v>
      </c>
      <c r="K84" s="2">
        <v>0</v>
      </c>
      <c r="L84" s="2">
        <f t="shared" si="5"/>
        <v>2.6977314530962637</v>
      </c>
    </row>
    <row r="85" spans="1:12" ht="12.75">
      <c r="A85" t="s">
        <v>166</v>
      </c>
      <c r="B85" t="str">
        <f t="shared" si="3"/>
        <v>1967</v>
      </c>
      <c r="C85">
        <v>3.9</v>
      </c>
      <c r="D85">
        <v>3981</v>
      </c>
      <c r="E85">
        <v>33.87</v>
      </c>
      <c r="F85">
        <v>4.17</v>
      </c>
      <c r="G85">
        <v>5.64</v>
      </c>
      <c r="J85" s="2">
        <f t="shared" si="4"/>
        <v>2.4842322049169807</v>
      </c>
      <c r="K85" s="2">
        <v>0</v>
      </c>
      <c r="L85" s="2">
        <f t="shared" si="5"/>
        <v>3.0109489051094673</v>
      </c>
    </row>
    <row r="86" spans="1:12" ht="12.75">
      <c r="A86" t="s">
        <v>165</v>
      </c>
      <c r="B86" t="str">
        <f t="shared" si="3"/>
        <v>1968</v>
      </c>
      <c r="C86">
        <v>3.73</v>
      </c>
      <c r="D86">
        <v>4063</v>
      </c>
      <c r="E86">
        <v>34.2</v>
      </c>
      <c r="F86">
        <v>4.79</v>
      </c>
      <c r="G86">
        <v>5.61</v>
      </c>
      <c r="J86" s="2">
        <f t="shared" si="4"/>
        <v>3.6823436343685456</v>
      </c>
      <c r="K86" s="2">
        <v>0</v>
      </c>
      <c r="L86" s="2">
        <f t="shared" si="5"/>
        <v>3.7306642402183954</v>
      </c>
    </row>
    <row r="87" spans="1:12" ht="12.75">
      <c r="A87" t="s">
        <v>164</v>
      </c>
      <c r="B87" t="str">
        <f t="shared" si="3"/>
        <v>1968</v>
      </c>
      <c r="C87">
        <v>3.57</v>
      </c>
      <c r="D87">
        <v>4132</v>
      </c>
      <c r="E87">
        <v>34.53</v>
      </c>
      <c r="F87">
        <v>5.98</v>
      </c>
      <c r="G87">
        <v>5.74</v>
      </c>
      <c r="J87" s="2">
        <f t="shared" si="4"/>
        <v>5.418920297989582</v>
      </c>
      <c r="K87" s="2">
        <v>0</v>
      </c>
      <c r="L87" s="2">
        <f t="shared" si="5"/>
        <v>4.100090443171545</v>
      </c>
    </row>
    <row r="88" spans="1:12" ht="12.75">
      <c r="A88" t="s">
        <v>163</v>
      </c>
      <c r="B88" t="str">
        <f t="shared" si="3"/>
        <v>1968</v>
      </c>
      <c r="C88">
        <v>3.53</v>
      </c>
      <c r="D88">
        <v>4160.3</v>
      </c>
      <c r="E88">
        <v>35</v>
      </c>
      <c r="F88">
        <v>5.94</v>
      </c>
      <c r="G88">
        <v>5.46</v>
      </c>
      <c r="J88" s="2">
        <f t="shared" si="4"/>
        <v>5.3027234990381755</v>
      </c>
      <c r="K88" s="2">
        <v>0</v>
      </c>
      <c r="L88" s="2">
        <f t="shared" si="5"/>
        <v>4.477611940298498</v>
      </c>
    </row>
    <row r="89" spans="1:12" ht="12.75">
      <c r="A89" t="s">
        <v>162</v>
      </c>
      <c r="B89" t="str">
        <f t="shared" si="3"/>
        <v>1968</v>
      </c>
      <c r="C89">
        <v>3.4</v>
      </c>
      <c r="D89">
        <v>4178.3</v>
      </c>
      <c r="E89">
        <v>35.43</v>
      </c>
      <c r="F89">
        <v>5.92</v>
      </c>
      <c r="G89">
        <v>5.77</v>
      </c>
      <c r="J89" s="2">
        <f t="shared" si="4"/>
        <v>4.9560411956794725</v>
      </c>
      <c r="K89" s="2">
        <v>0</v>
      </c>
      <c r="L89" s="2">
        <f t="shared" si="5"/>
        <v>4.605845881310899</v>
      </c>
    </row>
    <row r="90" spans="1:12" ht="12.75">
      <c r="A90" t="s">
        <v>161</v>
      </c>
      <c r="B90" t="str">
        <f t="shared" si="3"/>
        <v>1969</v>
      </c>
      <c r="C90">
        <v>3.4</v>
      </c>
      <c r="D90">
        <v>4244.1</v>
      </c>
      <c r="E90">
        <v>35.87</v>
      </c>
      <c r="F90">
        <v>6.57</v>
      </c>
      <c r="G90">
        <v>6.18</v>
      </c>
      <c r="J90" s="2">
        <f t="shared" si="4"/>
        <v>4.4572975633768275</v>
      </c>
      <c r="K90" s="2">
        <v>0</v>
      </c>
      <c r="L90" s="2">
        <f t="shared" si="5"/>
        <v>4.883040935672489</v>
      </c>
    </row>
    <row r="91" spans="1:12" ht="12.75">
      <c r="A91" t="s">
        <v>160</v>
      </c>
      <c r="B91" t="str">
        <f t="shared" si="3"/>
        <v>1969</v>
      </c>
      <c r="C91">
        <v>3.43</v>
      </c>
      <c r="D91">
        <v>4256.5</v>
      </c>
      <c r="E91">
        <v>36.43</v>
      </c>
      <c r="F91">
        <v>8.33</v>
      </c>
      <c r="G91">
        <v>6.35</v>
      </c>
      <c r="J91" s="2">
        <f t="shared" si="4"/>
        <v>3.013068731848989</v>
      </c>
      <c r="K91" s="2">
        <v>0</v>
      </c>
      <c r="L91" s="2">
        <f t="shared" si="5"/>
        <v>5.502461627570221</v>
      </c>
    </row>
    <row r="92" spans="1:12" ht="12.75">
      <c r="A92" t="s">
        <v>159</v>
      </c>
      <c r="B92" t="str">
        <f t="shared" si="3"/>
        <v>1969</v>
      </c>
      <c r="C92">
        <v>3.57</v>
      </c>
      <c r="D92">
        <v>4283.4</v>
      </c>
      <c r="E92">
        <v>36.93</v>
      </c>
      <c r="F92">
        <v>8.98</v>
      </c>
      <c r="G92">
        <v>6.86</v>
      </c>
      <c r="J92" s="2">
        <f t="shared" si="4"/>
        <v>2.958921231641942</v>
      </c>
      <c r="K92" s="2">
        <v>0</v>
      </c>
      <c r="L92" s="2">
        <f t="shared" si="5"/>
        <v>5.514285714285716</v>
      </c>
    </row>
    <row r="93" spans="1:12" ht="12.75">
      <c r="A93" t="s">
        <v>158</v>
      </c>
      <c r="B93" t="str">
        <f t="shared" si="3"/>
        <v>1969</v>
      </c>
      <c r="C93">
        <v>3.57</v>
      </c>
      <c r="D93">
        <v>4263.3</v>
      </c>
      <c r="E93">
        <v>37.5</v>
      </c>
      <c r="F93">
        <v>8.94</v>
      </c>
      <c r="G93">
        <v>7.3</v>
      </c>
      <c r="J93" s="2">
        <f t="shared" si="4"/>
        <v>2.034320178062843</v>
      </c>
      <c r="K93" s="2">
        <v>1000</v>
      </c>
      <c r="L93" s="2">
        <f t="shared" si="5"/>
        <v>5.842506350550392</v>
      </c>
    </row>
    <row r="94" spans="1:12" ht="12.75">
      <c r="A94" t="s">
        <v>157</v>
      </c>
      <c r="B94" t="str">
        <f t="shared" si="3"/>
        <v>1970</v>
      </c>
      <c r="C94">
        <v>4.17</v>
      </c>
      <c r="D94">
        <v>4256.6</v>
      </c>
      <c r="E94">
        <v>38.1</v>
      </c>
      <c r="F94">
        <v>8.57</v>
      </c>
      <c r="G94">
        <v>7.37</v>
      </c>
      <c r="J94" s="2">
        <f t="shared" si="4"/>
        <v>0.2945265191677926</v>
      </c>
      <c r="K94" s="2">
        <v>1000</v>
      </c>
      <c r="L94" s="2">
        <f t="shared" si="5"/>
        <v>6.216894340674672</v>
      </c>
    </row>
    <row r="95" spans="1:12" ht="12.75">
      <c r="A95" t="s">
        <v>156</v>
      </c>
      <c r="B95" t="str">
        <f t="shared" si="3"/>
        <v>1970</v>
      </c>
      <c r="C95">
        <v>4.77</v>
      </c>
      <c r="D95">
        <v>4264.3</v>
      </c>
      <c r="E95">
        <v>38.63</v>
      </c>
      <c r="F95">
        <v>7.88</v>
      </c>
      <c r="G95">
        <v>7.71</v>
      </c>
      <c r="J95" s="2">
        <f t="shared" si="4"/>
        <v>0.18324914836134187</v>
      </c>
      <c r="K95" s="2">
        <v>1000</v>
      </c>
      <c r="L95" s="2">
        <f t="shared" si="5"/>
        <v>6.038978863573985</v>
      </c>
    </row>
    <row r="96" spans="1:12" ht="12.75">
      <c r="A96" t="s">
        <v>155</v>
      </c>
      <c r="B96" t="str">
        <f t="shared" si="3"/>
        <v>1970</v>
      </c>
      <c r="C96">
        <v>5.17</v>
      </c>
      <c r="D96">
        <v>4302.3</v>
      </c>
      <c r="E96">
        <v>39.03</v>
      </c>
      <c r="F96">
        <v>6.7</v>
      </c>
      <c r="G96">
        <v>7.46</v>
      </c>
      <c r="J96" s="2">
        <f t="shared" si="4"/>
        <v>0.44123826866508953</v>
      </c>
      <c r="K96" s="2">
        <v>1000</v>
      </c>
      <c r="L96" s="2">
        <f t="shared" si="5"/>
        <v>5.686433793663692</v>
      </c>
    </row>
    <row r="97" spans="1:12" ht="12.75">
      <c r="A97" t="s">
        <v>154</v>
      </c>
      <c r="B97" t="str">
        <f t="shared" si="3"/>
        <v>1970</v>
      </c>
      <c r="C97">
        <v>5.83</v>
      </c>
      <c r="D97">
        <v>4256.6</v>
      </c>
      <c r="E97">
        <v>39.6</v>
      </c>
      <c r="F97">
        <v>5.57</v>
      </c>
      <c r="G97">
        <v>6.85</v>
      </c>
      <c r="J97" s="2">
        <f t="shared" si="4"/>
        <v>-0.15715525531864172</v>
      </c>
      <c r="K97" s="2">
        <v>1000</v>
      </c>
      <c r="L97" s="2">
        <f t="shared" si="5"/>
        <v>5.600000000000005</v>
      </c>
    </row>
    <row r="98" spans="1:12" ht="12.75">
      <c r="A98" t="s">
        <v>153</v>
      </c>
      <c r="B98" t="str">
        <f t="shared" si="3"/>
        <v>1971</v>
      </c>
      <c r="C98">
        <v>5.93</v>
      </c>
      <c r="D98">
        <v>4374</v>
      </c>
      <c r="E98">
        <v>39.93</v>
      </c>
      <c r="F98">
        <v>3.86</v>
      </c>
      <c r="G98">
        <v>6.02</v>
      </c>
      <c r="J98" s="2">
        <f t="shared" si="4"/>
        <v>2.758069820983877</v>
      </c>
      <c r="K98" s="2">
        <v>0</v>
      </c>
      <c r="L98" s="2">
        <f t="shared" si="5"/>
        <v>4.803149606299217</v>
      </c>
    </row>
    <row r="99" spans="1:12" ht="12.75">
      <c r="A99" t="s">
        <v>152</v>
      </c>
      <c r="B99" t="str">
        <f t="shared" si="3"/>
        <v>1971</v>
      </c>
      <c r="C99">
        <v>5.9</v>
      </c>
      <c r="D99">
        <v>4398.8</v>
      </c>
      <c r="E99">
        <v>40.3</v>
      </c>
      <c r="F99">
        <v>4.56</v>
      </c>
      <c r="G99">
        <v>6.25</v>
      </c>
      <c r="J99" s="2">
        <f t="shared" si="4"/>
        <v>3.1540932861196413</v>
      </c>
      <c r="K99" s="2">
        <v>0</v>
      </c>
      <c r="L99" s="2">
        <f t="shared" si="5"/>
        <v>4.323064975407709</v>
      </c>
    </row>
    <row r="100" spans="1:12" ht="12.75">
      <c r="A100" t="s">
        <v>151</v>
      </c>
      <c r="B100" t="str">
        <f t="shared" si="3"/>
        <v>1971</v>
      </c>
      <c r="C100">
        <v>6.03</v>
      </c>
      <c r="D100">
        <v>4433.9</v>
      </c>
      <c r="E100">
        <v>40.7</v>
      </c>
      <c r="F100">
        <v>5.47</v>
      </c>
      <c r="G100">
        <v>6.48</v>
      </c>
      <c r="J100" s="2">
        <f t="shared" si="4"/>
        <v>3.0588289984426753</v>
      </c>
      <c r="K100" s="2">
        <v>0</v>
      </c>
      <c r="L100" s="2">
        <f t="shared" si="5"/>
        <v>4.278759928260323</v>
      </c>
    </row>
    <row r="101" spans="1:12" ht="12.75">
      <c r="A101" t="s">
        <v>150</v>
      </c>
      <c r="B101" t="str">
        <f t="shared" si="3"/>
        <v>1971</v>
      </c>
      <c r="C101">
        <v>5.93</v>
      </c>
      <c r="D101">
        <v>4446.3</v>
      </c>
      <c r="E101">
        <v>41</v>
      </c>
      <c r="F101">
        <v>4.75</v>
      </c>
      <c r="G101">
        <v>5.89</v>
      </c>
      <c r="J101" s="2">
        <f t="shared" si="4"/>
        <v>4.456608560823194</v>
      </c>
      <c r="K101" s="2">
        <v>0</v>
      </c>
      <c r="L101" s="2">
        <f t="shared" si="5"/>
        <v>3.535353535353525</v>
      </c>
    </row>
    <row r="102" spans="1:12" ht="12.75">
      <c r="A102" t="s">
        <v>149</v>
      </c>
      <c r="B102" t="str">
        <f t="shared" si="3"/>
        <v>1972</v>
      </c>
      <c r="C102">
        <v>5.77</v>
      </c>
      <c r="D102">
        <v>4525.8</v>
      </c>
      <c r="E102">
        <v>41.33</v>
      </c>
      <c r="F102">
        <v>3.54</v>
      </c>
      <c r="G102">
        <v>6.03</v>
      </c>
      <c r="J102" s="2">
        <f t="shared" si="4"/>
        <v>3.4705075445816247</v>
      </c>
      <c r="K102" s="2">
        <v>0</v>
      </c>
      <c r="L102" s="2">
        <f t="shared" si="5"/>
        <v>3.506135737540683</v>
      </c>
    </row>
    <row r="103" spans="1:12" ht="12.75">
      <c r="A103" t="s">
        <v>148</v>
      </c>
      <c r="B103" t="str">
        <f t="shared" si="3"/>
        <v>1972</v>
      </c>
      <c r="C103">
        <v>5.7</v>
      </c>
      <c r="D103">
        <v>4633.1</v>
      </c>
      <c r="E103">
        <v>41.6</v>
      </c>
      <c r="F103">
        <v>4.3</v>
      </c>
      <c r="G103">
        <v>6.14</v>
      </c>
      <c r="J103" s="2">
        <f t="shared" si="4"/>
        <v>5.326452668909698</v>
      </c>
      <c r="K103" s="2">
        <v>0</v>
      </c>
      <c r="L103" s="2">
        <f t="shared" si="5"/>
        <v>3.2258064516129226</v>
      </c>
    </row>
    <row r="104" spans="1:12" ht="12.75">
      <c r="A104" t="s">
        <v>147</v>
      </c>
      <c r="B104" t="str">
        <f t="shared" si="3"/>
        <v>1972</v>
      </c>
      <c r="C104">
        <v>5.57</v>
      </c>
      <c r="D104">
        <v>4677.5</v>
      </c>
      <c r="E104">
        <v>41.93</v>
      </c>
      <c r="F104">
        <v>4.74</v>
      </c>
      <c r="G104">
        <v>6.29</v>
      </c>
      <c r="J104" s="2">
        <f t="shared" si="4"/>
        <v>5.494034597081576</v>
      </c>
      <c r="K104" s="2">
        <v>0</v>
      </c>
      <c r="L104" s="2">
        <f t="shared" si="5"/>
        <v>3.0221130221130155</v>
      </c>
    </row>
    <row r="105" spans="1:12" ht="12.75">
      <c r="A105" t="s">
        <v>146</v>
      </c>
      <c r="B105" t="str">
        <f t="shared" si="3"/>
        <v>1972</v>
      </c>
      <c r="C105">
        <v>5.37</v>
      </c>
      <c r="D105">
        <v>4754.5</v>
      </c>
      <c r="E105">
        <v>42.37</v>
      </c>
      <c r="F105">
        <v>5.14</v>
      </c>
      <c r="G105">
        <v>6.37</v>
      </c>
      <c r="J105" s="2">
        <f t="shared" si="4"/>
        <v>6.93160605447225</v>
      </c>
      <c r="K105" s="2">
        <v>0</v>
      </c>
      <c r="L105" s="2">
        <f t="shared" si="5"/>
        <v>3.3414634146341493</v>
      </c>
    </row>
    <row r="106" spans="1:12" ht="12.75">
      <c r="A106" t="s">
        <v>145</v>
      </c>
      <c r="B106" t="str">
        <f t="shared" si="3"/>
        <v>1973</v>
      </c>
      <c r="C106">
        <v>4.93</v>
      </c>
      <c r="D106">
        <v>4876.2</v>
      </c>
      <c r="E106">
        <v>43.03</v>
      </c>
      <c r="F106">
        <v>6.54</v>
      </c>
      <c r="G106">
        <v>6.6</v>
      </c>
      <c r="H106">
        <v>103.98</v>
      </c>
      <c r="J106" s="2">
        <f t="shared" si="4"/>
        <v>7.742277608378623</v>
      </c>
      <c r="K106" s="2">
        <v>0</v>
      </c>
      <c r="L106" s="2">
        <f t="shared" si="5"/>
        <v>4.113234938301491</v>
      </c>
    </row>
    <row r="107" spans="1:12" ht="12.75">
      <c r="A107" t="s">
        <v>144</v>
      </c>
      <c r="B107" t="str">
        <f t="shared" si="3"/>
        <v>1973</v>
      </c>
      <c r="C107">
        <v>4.93</v>
      </c>
      <c r="D107">
        <v>4932.6</v>
      </c>
      <c r="E107">
        <v>43.93</v>
      </c>
      <c r="F107">
        <v>7.82</v>
      </c>
      <c r="G107">
        <v>6.81</v>
      </c>
      <c r="H107">
        <v>99.7</v>
      </c>
      <c r="J107" s="2">
        <f t="shared" si="4"/>
        <v>6.4643543200017195</v>
      </c>
      <c r="K107" s="2">
        <v>0</v>
      </c>
      <c r="L107" s="2">
        <f t="shared" si="5"/>
        <v>5.600961538461524</v>
      </c>
    </row>
    <row r="108" spans="1:12" ht="12.75">
      <c r="A108" t="s">
        <v>143</v>
      </c>
      <c r="B108" t="str">
        <f t="shared" si="3"/>
        <v>1973</v>
      </c>
      <c r="C108">
        <v>4.8</v>
      </c>
      <c r="D108">
        <v>4906.3</v>
      </c>
      <c r="E108">
        <v>44.8</v>
      </c>
      <c r="F108">
        <v>10.56</v>
      </c>
      <c r="G108">
        <v>7.21</v>
      </c>
      <c r="H108">
        <v>97.29</v>
      </c>
      <c r="J108" s="2">
        <f t="shared" si="4"/>
        <v>4.891501870657411</v>
      </c>
      <c r="K108" s="2">
        <v>0</v>
      </c>
      <c r="L108" s="2">
        <f t="shared" si="5"/>
        <v>6.844741235392315</v>
      </c>
    </row>
    <row r="109" spans="1:12" ht="12.75">
      <c r="A109" t="s">
        <v>142</v>
      </c>
      <c r="B109" t="str">
        <f t="shared" si="3"/>
        <v>1973</v>
      </c>
      <c r="C109">
        <v>4.77</v>
      </c>
      <c r="D109">
        <v>4953.1</v>
      </c>
      <c r="E109">
        <v>45.93</v>
      </c>
      <c r="F109">
        <v>10</v>
      </c>
      <c r="G109">
        <v>6.75</v>
      </c>
      <c r="H109">
        <v>99.94</v>
      </c>
      <c r="J109" s="2">
        <f t="shared" si="4"/>
        <v>4.177095383321072</v>
      </c>
      <c r="K109" s="2">
        <v>1000</v>
      </c>
      <c r="L109" s="2">
        <f t="shared" si="5"/>
        <v>8.402171347651644</v>
      </c>
    </row>
    <row r="110" spans="1:12" ht="12.75">
      <c r="A110" t="s">
        <v>141</v>
      </c>
      <c r="B110" t="str">
        <f t="shared" si="3"/>
        <v>1974</v>
      </c>
      <c r="C110">
        <v>5.13</v>
      </c>
      <c r="D110">
        <v>4909.6</v>
      </c>
      <c r="E110">
        <v>47.3</v>
      </c>
      <c r="F110">
        <v>9.32</v>
      </c>
      <c r="G110">
        <v>7.05</v>
      </c>
      <c r="H110">
        <v>103.6</v>
      </c>
      <c r="J110" s="2">
        <f t="shared" si="4"/>
        <v>0.684959599688284</v>
      </c>
      <c r="K110" s="2">
        <v>1000</v>
      </c>
      <c r="L110" s="2">
        <f t="shared" si="5"/>
        <v>9.9233093190797</v>
      </c>
    </row>
    <row r="111" spans="1:12" ht="12.75">
      <c r="A111" t="s">
        <v>140</v>
      </c>
      <c r="B111" t="str">
        <f t="shared" si="3"/>
        <v>1974</v>
      </c>
      <c r="C111">
        <v>5.2</v>
      </c>
      <c r="D111">
        <v>4922.2</v>
      </c>
      <c r="E111">
        <v>48.57</v>
      </c>
      <c r="F111">
        <v>11.25</v>
      </c>
      <c r="G111">
        <v>7.54</v>
      </c>
      <c r="H111">
        <v>99.76</v>
      </c>
      <c r="J111" s="2">
        <f t="shared" si="4"/>
        <v>-0.2108421522118209</v>
      </c>
      <c r="K111" s="2">
        <v>1000</v>
      </c>
      <c r="L111" s="2">
        <f t="shared" si="5"/>
        <v>10.562258137946735</v>
      </c>
    </row>
    <row r="112" spans="1:12" ht="12.75">
      <c r="A112" t="s">
        <v>139</v>
      </c>
      <c r="B112" t="str">
        <f t="shared" si="3"/>
        <v>1974</v>
      </c>
      <c r="C112">
        <v>5.63</v>
      </c>
      <c r="D112">
        <v>4873.5</v>
      </c>
      <c r="E112">
        <v>49.93</v>
      </c>
      <c r="F112">
        <v>12.09</v>
      </c>
      <c r="G112">
        <v>7.96</v>
      </c>
      <c r="H112">
        <v>102.52</v>
      </c>
      <c r="J112" s="2">
        <f t="shared" si="4"/>
        <v>-0.6685282188207076</v>
      </c>
      <c r="K112" s="2">
        <v>1000</v>
      </c>
      <c r="L112" s="2">
        <f t="shared" si="5"/>
        <v>11.450892857142868</v>
      </c>
    </row>
    <row r="113" spans="1:12" ht="12.75">
      <c r="A113" t="s">
        <v>138</v>
      </c>
      <c r="B113" t="str">
        <f t="shared" si="3"/>
        <v>1974</v>
      </c>
      <c r="C113">
        <v>6.6</v>
      </c>
      <c r="D113">
        <v>4854.3</v>
      </c>
      <c r="E113">
        <v>51.47</v>
      </c>
      <c r="F113">
        <v>9.35</v>
      </c>
      <c r="G113">
        <v>7.67</v>
      </c>
      <c r="H113">
        <v>102.32</v>
      </c>
      <c r="J113" s="2">
        <f t="shared" si="4"/>
        <v>-1.9947103833962587</v>
      </c>
      <c r="K113" s="2">
        <v>1000</v>
      </c>
      <c r="L113" s="2">
        <f t="shared" si="5"/>
        <v>12.061833224472029</v>
      </c>
    </row>
    <row r="114" spans="1:12" ht="12.75">
      <c r="A114" t="s">
        <v>137</v>
      </c>
      <c r="B114" t="str">
        <f t="shared" si="3"/>
        <v>1975</v>
      </c>
      <c r="C114">
        <v>8.27</v>
      </c>
      <c r="D114">
        <v>4795.3</v>
      </c>
      <c r="E114">
        <v>52.57</v>
      </c>
      <c r="F114">
        <v>6.3</v>
      </c>
      <c r="G114">
        <v>7.54</v>
      </c>
      <c r="H114">
        <v>99.38</v>
      </c>
      <c r="J114" s="2">
        <f t="shared" si="4"/>
        <v>-2.3280919015805757</v>
      </c>
      <c r="K114" s="2">
        <v>1000</v>
      </c>
      <c r="L114" s="2">
        <f t="shared" si="5"/>
        <v>11.141649048625801</v>
      </c>
    </row>
    <row r="115" spans="1:12" ht="12.75">
      <c r="A115" t="s">
        <v>136</v>
      </c>
      <c r="B115" t="str">
        <f t="shared" si="3"/>
        <v>1975</v>
      </c>
      <c r="C115">
        <v>8.87</v>
      </c>
      <c r="D115">
        <v>4831.9</v>
      </c>
      <c r="E115">
        <v>53.2</v>
      </c>
      <c r="F115">
        <v>5.42</v>
      </c>
      <c r="G115">
        <v>8.05</v>
      </c>
      <c r="H115">
        <v>100.13</v>
      </c>
      <c r="J115" s="2">
        <f t="shared" si="4"/>
        <v>-1.834545528422249</v>
      </c>
      <c r="K115" s="2">
        <v>0</v>
      </c>
      <c r="L115" s="2">
        <f t="shared" si="5"/>
        <v>9.532633312744498</v>
      </c>
    </row>
    <row r="116" spans="1:12" ht="12.75">
      <c r="A116" t="s">
        <v>135</v>
      </c>
      <c r="B116" t="str">
        <f t="shared" si="3"/>
        <v>1975</v>
      </c>
      <c r="C116">
        <v>8.47</v>
      </c>
      <c r="D116">
        <v>4913.3</v>
      </c>
      <c r="E116">
        <v>54.27</v>
      </c>
      <c r="F116">
        <v>6.16</v>
      </c>
      <c r="G116">
        <v>8.3</v>
      </c>
      <c r="H116">
        <v>104.44</v>
      </c>
      <c r="J116" s="2">
        <f t="shared" si="4"/>
        <v>0.8166615368831565</v>
      </c>
      <c r="K116" s="2">
        <v>0</v>
      </c>
      <c r="L116" s="2">
        <f t="shared" si="5"/>
        <v>8.69216903665131</v>
      </c>
    </row>
    <row r="117" spans="1:12" ht="12.75">
      <c r="A117" t="s">
        <v>134</v>
      </c>
      <c r="B117" t="str">
        <f t="shared" si="3"/>
        <v>1975</v>
      </c>
      <c r="C117">
        <v>8.3</v>
      </c>
      <c r="D117">
        <v>4977.5</v>
      </c>
      <c r="E117">
        <v>55.27</v>
      </c>
      <c r="F117">
        <v>5.41</v>
      </c>
      <c r="G117">
        <v>8.06</v>
      </c>
      <c r="H117">
        <v>105.6</v>
      </c>
      <c r="J117" s="2">
        <f t="shared" si="4"/>
        <v>2.5379560389757527</v>
      </c>
      <c r="K117" s="2">
        <v>0</v>
      </c>
      <c r="L117" s="2">
        <f t="shared" si="5"/>
        <v>7.382941519331654</v>
      </c>
    </row>
    <row r="118" spans="1:12" ht="12.75">
      <c r="A118" t="s">
        <v>133</v>
      </c>
      <c r="B118" t="str">
        <f t="shared" si="3"/>
        <v>1976</v>
      </c>
      <c r="C118">
        <v>7.73</v>
      </c>
      <c r="D118">
        <v>5090.7</v>
      </c>
      <c r="E118">
        <v>55.9</v>
      </c>
      <c r="F118">
        <v>4.83</v>
      </c>
      <c r="G118">
        <v>7.75</v>
      </c>
      <c r="H118">
        <v>105.65</v>
      </c>
      <c r="J118" s="2">
        <f t="shared" si="4"/>
        <v>6.160198527725047</v>
      </c>
      <c r="K118" s="2">
        <v>0</v>
      </c>
      <c r="L118" s="2">
        <f t="shared" si="5"/>
        <v>6.3344112611755765</v>
      </c>
    </row>
    <row r="119" spans="1:12" ht="12.75">
      <c r="A119" t="s">
        <v>132</v>
      </c>
      <c r="B119" t="str">
        <f t="shared" si="3"/>
        <v>1976</v>
      </c>
      <c r="C119">
        <v>7.57</v>
      </c>
      <c r="D119">
        <v>5128.9</v>
      </c>
      <c r="E119">
        <v>56.4</v>
      </c>
      <c r="F119">
        <v>5.2</v>
      </c>
      <c r="G119">
        <v>7.77</v>
      </c>
      <c r="H119">
        <v>106.84</v>
      </c>
      <c r="J119" s="2">
        <f t="shared" si="4"/>
        <v>6.1466503859765265</v>
      </c>
      <c r="K119" s="2">
        <v>0</v>
      </c>
      <c r="L119" s="2">
        <f t="shared" si="5"/>
        <v>6.015037593984962</v>
      </c>
    </row>
    <row r="120" spans="1:12" ht="12.75">
      <c r="A120" t="s">
        <v>131</v>
      </c>
      <c r="B120" t="str">
        <f t="shared" si="3"/>
        <v>1976</v>
      </c>
      <c r="C120">
        <v>7.73</v>
      </c>
      <c r="D120">
        <v>5154.1</v>
      </c>
      <c r="E120">
        <v>57.3</v>
      </c>
      <c r="F120">
        <v>5.28</v>
      </c>
      <c r="G120">
        <v>7.73</v>
      </c>
      <c r="H120">
        <v>106.23</v>
      </c>
      <c r="J120" s="2">
        <f t="shared" si="4"/>
        <v>4.900983046017959</v>
      </c>
      <c r="K120" s="2">
        <v>0</v>
      </c>
      <c r="L120" s="2">
        <f t="shared" si="5"/>
        <v>5.583195135433927</v>
      </c>
    </row>
    <row r="121" spans="1:12" ht="12.75">
      <c r="A121" t="s">
        <v>130</v>
      </c>
      <c r="B121" t="str">
        <f t="shared" si="3"/>
        <v>1976</v>
      </c>
      <c r="C121">
        <v>7.77</v>
      </c>
      <c r="D121">
        <v>5191.5</v>
      </c>
      <c r="E121">
        <v>58.13</v>
      </c>
      <c r="F121">
        <v>4.87</v>
      </c>
      <c r="G121">
        <v>7.19</v>
      </c>
      <c r="H121">
        <v>106.96</v>
      </c>
      <c r="J121" s="2">
        <f t="shared" si="4"/>
        <v>4.299347061777992</v>
      </c>
      <c r="K121" s="2">
        <v>0</v>
      </c>
      <c r="L121" s="2">
        <f t="shared" si="5"/>
        <v>5.174597430794292</v>
      </c>
    </row>
    <row r="122" spans="1:12" ht="12.75">
      <c r="A122" t="s">
        <v>129</v>
      </c>
      <c r="B122" t="str">
        <f t="shared" si="3"/>
        <v>1977</v>
      </c>
      <c r="C122">
        <v>7.5</v>
      </c>
      <c r="D122">
        <v>5251.8</v>
      </c>
      <c r="E122">
        <v>59.2</v>
      </c>
      <c r="F122">
        <v>4.66</v>
      </c>
      <c r="G122">
        <v>7.35</v>
      </c>
      <c r="H122">
        <v>107.31</v>
      </c>
      <c r="J122" s="2">
        <f t="shared" si="4"/>
        <v>3.1645942601214117</v>
      </c>
      <c r="K122" s="2">
        <v>0</v>
      </c>
      <c r="L122" s="2">
        <f t="shared" si="5"/>
        <v>5.903398926654746</v>
      </c>
    </row>
    <row r="123" spans="1:12" ht="12.75">
      <c r="A123" t="s">
        <v>128</v>
      </c>
      <c r="B123" t="str">
        <f t="shared" si="3"/>
        <v>1977</v>
      </c>
      <c r="C123">
        <v>7.13</v>
      </c>
      <c r="D123">
        <v>5356.1</v>
      </c>
      <c r="E123">
        <v>60.23</v>
      </c>
      <c r="F123">
        <v>5.16</v>
      </c>
      <c r="G123">
        <v>7.37</v>
      </c>
      <c r="H123">
        <v>106.88</v>
      </c>
      <c r="J123" s="2">
        <f t="shared" si="4"/>
        <v>4.429799762132247</v>
      </c>
      <c r="K123" s="2">
        <v>0</v>
      </c>
      <c r="L123" s="2">
        <f t="shared" si="5"/>
        <v>6.790780141843977</v>
      </c>
    </row>
    <row r="124" spans="1:12" ht="12.75">
      <c r="A124" t="s">
        <v>127</v>
      </c>
      <c r="B124" t="str">
        <f t="shared" si="3"/>
        <v>1977</v>
      </c>
      <c r="C124">
        <v>6.9</v>
      </c>
      <c r="D124">
        <v>5451.9</v>
      </c>
      <c r="E124">
        <v>61.07</v>
      </c>
      <c r="F124">
        <v>5.82</v>
      </c>
      <c r="G124">
        <v>7.36</v>
      </c>
      <c r="H124">
        <v>106.23</v>
      </c>
      <c r="J124" s="2">
        <f t="shared" si="4"/>
        <v>5.777924370889176</v>
      </c>
      <c r="K124" s="2">
        <v>0</v>
      </c>
      <c r="L124" s="2">
        <f t="shared" si="5"/>
        <v>6.579406631762663</v>
      </c>
    </row>
    <row r="125" spans="1:12" ht="12.75">
      <c r="A125" t="s">
        <v>126</v>
      </c>
      <c r="B125" t="str">
        <f t="shared" si="3"/>
        <v>1977</v>
      </c>
      <c r="C125">
        <v>6.67</v>
      </c>
      <c r="D125">
        <v>5450.8</v>
      </c>
      <c r="E125">
        <v>61.97</v>
      </c>
      <c r="F125">
        <v>6.51</v>
      </c>
      <c r="G125">
        <v>7.6</v>
      </c>
      <c r="H125">
        <v>103.9</v>
      </c>
      <c r="J125" s="2">
        <f t="shared" si="4"/>
        <v>4.994702879707225</v>
      </c>
      <c r="K125" s="2">
        <v>0</v>
      </c>
      <c r="L125" s="2">
        <f t="shared" si="5"/>
        <v>6.605883364871823</v>
      </c>
    </row>
    <row r="126" spans="1:12" ht="12.75">
      <c r="A126" t="s">
        <v>125</v>
      </c>
      <c r="B126" t="str">
        <f t="shared" si="3"/>
        <v>1978</v>
      </c>
      <c r="C126">
        <v>6.33</v>
      </c>
      <c r="D126">
        <v>5469.4</v>
      </c>
      <c r="E126">
        <v>63.03</v>
      </c>
      <c r="F126">
        <v>6.76</v>
      </c>
      <c r="G126">
        <v>8.01</v>
      </c>
      <c r="H126">
        <v>100.72</v>
      </c>
      <c r="J126" s="2">
        <f t="shared" si="4"/>
        <v>4.143341330591399</v>
      </c>
      <c r="K126" s="2">
        <v>0</v>
      </c>
      <c r="L126" s="2">
        <f t="shared" si="5"/>
        <v>6.4695945945945965</v>
      </c>
    </row>
    <row r="127" spans="1:12" ht="12.75">
      <c r="A127" t="s">
        <v>124</v>
      </c>
      <c r="B127" t="str">
        <f t="shared" si="3"/>
        <v>1978</v>
      </c>
      <c r="C127">
        <v>6</v>
      </c>
      <c r="D127">
        <v>5684.6</v>
      </c>
      <c r="E127">
        <v>64.47</v>
      </c>
      <c r="F127">
        <v>7.28</v>
      </c>
      <c r="G127">
        <v>8.32</v>
      </c>
      <c r="H127">
        <v>99.66</v>
      </c>
      <c r="J127" s="2">
        <f t="shared" si="4"/>
        <v>6.133193928418068</v>
      </c>
      <c r="K127" s="2">
        <v>0</v>
      </c>
      <c r="L127" s="2">
        <f t="shared" si="5"/>
        <v>7.039681221982397</v>
      </c>
    </row>
    <row r="128" spans="1:12" ht="12.75">
      <c r="A128" t="s">
        <v>123</v>
      </c>
      <c r="B128" t="str">
        <f t="shared" si="3"/>
        <v>1978</v>
      </c>
      <c r="C128">
        <v>6.03</v>
      </c>
      <c r="D128">
        <v>5740.3</v>
      </c>
      <c r="E128">
        <v>65.97</v>
      </c>
      <c r="F128">
        <v>8.1</v>
      </c>
      <c r="G128">
        <v>8.49</v>
      </c>
      <c r="H128">
        <v>94.82</v>
      </c>
      <c r="J128" s="2">
        <f t="shared" si="4"/>
        <v>5.289898934316484</v>
      </c>
      <c r="K128" s="2">
        <v>0</v>
      </c>
      <c r="L128" s="2">
        <f t="shared" si="5"/>
        <v>8.02357949893564</v>
      </c>
    </row>
    <row r="129" spans="1:12" ht="12.75">
      <c r="A129" t="s">
        <v>122</v>
      </c>
      <c r="B129" t="str">
        <f t="shared" si="3"/>
        <v>1978</v>
      </c>
      <c r="C129">
        <v>5.9</v>
      </c>
      <c r="D129">
        <v>5816.2</v>
      </c>
      <c r="E129">
        <v>67.5</v>
      </c>
      <c r="F129">
        <v>9.58</v>
      </c>
      <c r="G129">
        <v>8.82</v>
      </c>
      <c r="H129">
        <v>93.63</v>
      </c>
      <c r="J129" s="2">
        <f t="shared" si="4"/>
        <v>6.7036031408233665</v>
      </c>
      <c r="K129" s="2">
        <v>0</v>
      </c>
      <c r="L129" s="2">
        <f t="shared" si="5"/>
        <v>8.923672744876555</v>
      </c>
    </row>
    <row r="130" spans="1:12" ht="12.75">
      <c r="A130" t="s">
        <v>121</v>
      </c>
      <c r="B130" t="str">
        <f t="shared" si="3"/>
        <v>1979</v>
      </c>
      <c r="C130">
        <v>5.87</v>
      </c>
      <c r="D130">
        <v>5825.9</v>
      </c>
      <c r="E130">
        <v>69.2</v>
      </c>
      <c r="F130">
        <v>10.07</v>
      </c>
      <c r="G130">
        <v>9.11</v>
      </c>
      <c r="H130">
        <v>94.87</v>
      </c>
      <c r="J130" s="2">
        <f t="shared" si="4"/>
        <v>6.5180824222035305</v>
      </c>
      <c r="K130" s="2">
        <v>0</v>
      </c>
      <c r="L130" s="2">
        <f t="shared" si="5"/>
        <v>9.78898937014121</v>
      </c>
    </row>
    <row r="131" spans="1:12" ht="12.75">
      <c r="A131" t="s">
        <v>120</v>
      </c>
      <c r="B131" t="str">
        <f aca="true" t="shared" si="6" ref="B131:B194">LEFT(A131,4)</f>
        <v>1979</v>
      </c>
      <c r="C131">
        <v>5.7</v>
      </c>
      <c r="D131">
        <v>5831.4</v>
      </c>
      <c r="E131">
        <v>71.4</v>
      </c>
      <c r="F131">
        <v>10.18</v>
      </c>
      <c r="G131">
        <v>9.11</v>
      </c>
      <c r="H131">
        <v>96.32</v>
      </c>
      <c r="J131" s="2">
        <f t="shared" si="4"/>
        <v>2.5824156492980865</v>
      </c>
      <c r="K131" s="2">
        <v>0</v>
      </c>
      <c r="L131" s="2">
        <f t="shared" si="5"/>
        <v>10.749185667752448</v>
      </c>
    </row>
    <row r="132" spans="1:12" ht="12.75">
      <c r="A132" t="s">
        <v>119</v>
      </c>
      <c r="B132" t="str">
        <f t="shared" si="6"/>
        <v>1979</v>
      </c>
      <c r="C132">
        <v>5.87</v>
      </c>
      <c r="D132">
        <v>5873.3</v>
      </c>
      <c r="E132">
        <v>73.7</v>
      </c>
      <c r="F132">
        <v>10.95</v>
      </c>
      <c r="G132">
        <v>9.1</v>
      </c>
      <c r="H132">
        <v>94.64</v>
      </c>
      <c r="J132" s="2">
        <f t="shared" si="4"/>
        <v>2.3169520756754824</v>
      </c>
      <c r="K132" s="2">
        <v>0</v>
      </c>
      <c r="L132" s="2">
        <f t="shared" si="5"/>
        <v>11.717447324541475</v>
      </c>
    </row>
    <row r="133" spans="1:12" ht="12.75">
      <c r="A133" t="s">
        <v>118</v>
      </c>
      <c r="B133" t="str">
        <f t="shared" si="6"/>
        <v>1979</v>
      </c>
      <c r="C133">
        <v>5.97</v>
      </c>
      <c r="D133">
        <v>5889.5</v>
      </c>
      <c r="E133">
        <v>76.03</v>
      </c>
      <c r="F133">
        <v>13.58</v>
      </c>
      <c r="G133">
        <v>10.45</v>
      </c>
      <c r="H133">
        <v>96.58</v>
      </c>
      <c r="J133" s="2">
        <f t="shared" si="4"/>
        <v>1.2602730305010246</v>
      </c>
      <c r="K133" s="2">
        <v>0</v>
      </c>
      <c r="L133" s="2">
        <f t="shared" si="5"/>
        <v>12.637037037037047</v>
      </c>
    </row>
    <row r="134" spans="1:12" ht="12.75">
      <c r="A134" t="s">
        <v>117</v>
      </c>
      <c r="B134" t="str">
        <f t="shared" si="6"/>
        <v>1980</v>
      </c>
      <c r="C134">
        <v>6.3</v>
      </c>
      <c r="D134">
        <v>5908.5</v>
      </c>
      <c r="E134">
        <v>79.03</v>
      </c>
      <c r="F134">
        <v>15.05</v>
      </c>
      <c r="G134">
        <v>11.99</v>
      </c>
      <c r="H134">
        <v>96.61</v>
      </c>
      <c r="J134" s="2">
        <f t="shared" si="4"/>
        <v>1.4178066908117293</v>
      </c>
      <c r="K134" s="2">
        <v>1000</v>
      </c>
      <c r="L134" s="2">
        <f t="shared" si="5"/>
        <v>14.20520231213873</v>
      </c>
    </row>
    <row r="135" spans="1:12" ht="12.75">
      <c r="A135" t="s">
        <v>116</v>
      </c>
      <c r="B135" t="str">
        <f t="shared" si="6"/>
        <v>1980</v>
      </c>
      <c r="C135">
        <v>7.33</v>
      </c>
      <c r="D135">
        <v>5787.4</v>
      </c>
      <c r="E135">
        <v>81.7</v>
      </c>
      <c r="F135">
        <v>12.69</v>
      </c>
      <c r="G135">
        <v>10.48</v>
      </c>
      <c r="H135">
        <v>96.13</v>
      </c>
      <c r="J135" s="2">
        <f aca="true" t="shared" si="7" ref="J135:J198">(D135/D131-1)*100</f>
        <v>-0.7545357890043514</v>
      </c>
      <c r="K135" s="2">
        <v>1000</v>
      </c>
      <c r="L135" s="2">
        <f aca="true" t="shared" si="8" ref="L135:L198">(E135/E131-1)*100</f>
        <v>14.425770308123242</v>
      </c>
    </row>
    <row r="136" spans="1:12" ht="12.75">
      <c r="A136" t="s">
        <v>115</v>
      </c>
      <c r="B136" t="str">
        <f t="shared" si="6"/>
        <v>1980</v>
      </c>
      <c r="C136">
        <v>7.67</v>
      </c>
      <c r="D136">
        <v>5776.6</v>
      </c>
      <c r="E136">
        <v>83.23</v>
      </c>
      <c r="F136">
        <v>9.84</v>
      </c>
      <c r="G136">
        <v>10.95</v>
      </c>
      <c r="H136">
        <v>93.44</v>
      </c>
      <c r="J136" s="2">
        <f t="shared" si="7"/>
        <v>-1.6464338617131702</v>
      </c>
      <c r="K136" s="2">
        <v>1000</v>
      </c>
      <c r="L136" s="2">
        <f t="shared" si="8"/>
        <v>12.930800542740851</v>
      </c>
    </row>
    <row r="137" spans="1:12" ht="12.75">
      <c r="A137" t="s">
        <v>114</v>
      </c>
      <c r="B137" t="str">
        <f t="shared" si="6"/>
        <v>1980</v>
      </c>
      <c r="C137">
        <v>7.4</v>
      </c>
      <c r="D137">
        <v>5883.5</v>
      </c>
      <c r="E137">
        <v>85.57</v>
      </c>
      <c r="F137">
        <v>15.85</v>
      </c>
      <c r="G137">
        <v>12.42</v>
      </c>
      <c r="H137">
        <v>95.24</v>
      </c>
      <c r="J137" s="2">
        <f t="shared" si="7"/>
        <v>-0.10187622039222743</v>
      </c>
      <c r="K137" s="2">
        <v>0</v>
      </c>
      <c r="L137" s="2">
        <f t="shared" si="8"/>
        <v>12.547678547941587</v>
      </c>
    </row>
    <row r="138" spans="1:12" ht="12.75">
      <c r="A138" t="s">
        <v>113</v>
      </c>
      <c r="B138" t="str">
        <f t="shared" si="6"/>
        <v>1981</v>
      </c>
      <c r="C138">
        <v>7.43</v>
      </c>
      <c r="D138">
        <v>6005.7</v>
      </c>
      <c r="E138">
        <v>87.93</v>
      </c>
      <c r="F138">
        <v>16.57</v>
      </c>
      <c r="G138">
        <v>12.96</v>
      </c>
      <c r="H138">
        <v>98.2</v>
      </c>
      <c r="J138" s="2">
        <f t="shared" si="7"/>
        <v>1.6450875856816483</v>
      </c>
      <c r="K138" s="2">
        <v>0</v>
      </c>
      <c r="L138" s="2">
        <f t="shared" si="8"/>
        <v>11.261546248260167</v>
      </c>
    </row>
    <row r="139" spans="1:12" ht="12.75">
      <c r="A139" t="s">
        <v>112</v>
      </c>
      <c r="B139" t="str">
        <f t="shared" si="6"/>
        <v>1981</v>
      </c>
      <c r="C139">
        <v>7.4</v>
      </c>
      <c r="D139">
        <v>5957.8</v>
      </c>
      <c r="E139">
        <v>89.77</v>
      </c>
      <c r="F139">
        <v>17.78</v>
      </c>
      <c r="G139">
        <v>13.75</v>
      </c>
      <c r="H139">
        <v>104.45</v>
      </c>
      <c r="J139" s="2">
        <f t="shared" si="7"/>
        <v>2.9443273317897534</v>
      </c>
      <c r="K139" s="2">
        <v>0</v>
      </c>
      <c r="L139" s="2">
        <f t="shared" si="8"/>
        <v>9.877600979192147</v>
      </c>
    </row>
    <row r="140" spans="1:12" ht="12.75">
      <c r="A140" t="s">
        <v>111</v>
      </c>
      <c r="B140" t="str">
        <f t="shared" si="6"/>
        <v>1981</v>
      </c>
      <c r="C140">
        <v>7.4</v>
      </c>
      <c r="D140">
        <v>6030.2</v>
      </c>
      <c r="E140">
        <v>92.27</v>
      </c>
      <c r="F140">
        <v>17.58</v>
      </c>
      <c r="G140">
        <v>14.85</v>
      </c>
      <c r="H140">
        <v>109.79</v>
      </c>
      <c r="J140" s="2">
        <f t="shared" si="7"/>
        <v>4.3901256794654175</v>
      </c>
      <c r="K140" s="2">
        <v>1000</v>
      </c>
      <c r="L140" s="2">
        <f t="shared" si="8"/>
        <v>10.86146822059353</v>
      </c>
    </row>
    <row r="141" spans="1:12" ht="12.75">
      <c r="A141" t="s">
        <v>110</v>
      </c>
      <c r="B141" t="str">
        <f t="shared" si="6"/>
        <v>1981</v>
      </c>
      <c r="C141">
        <v>8.23</v>
      </c>
      <c r="D141">
        <v>5955.1</v>
      </c>
      <c r="E141">
        <v>93.77</v>
      </c>
      <c r="F141">
        <v>13.59</v>
      </c>
      <c r="G141">
        <v>14.09</v>
      </c>
      <c r="H141">
        <v>106.23</v>
      </c>
      <c r="J141" s="2">
        <f t="shared" si="7"/>
        <v>1.2169626922750032</v>
      </c>
      <c r="K141" s="2">
        <v>1000</v>
      </c>
      <c r="L141" s="2">
        <f t="shared" si="8"/>
        <v>9.582797709477632</v>
      </c>
    </row>
    <row r="142" spans="1:12" ht="12.75">
      <c r="A142" t="s">
        <v>109</v>
      </c>
      <c r="B142" t="str">
        <f t="shared" si="6"/>
        <v>1982</v>
      </c>
      <c r="C142">
        <v>8.83</v>
      </c>
      <c r="D142">
        <v>5857.3</v>
      </c>
      <c r="E142">
        <v>94.6</v>
      </c>
      <c r="F142">
        <v>14.23</v>
      </c>
      <c r="G142">
        <v>14.29</v>
      </c>
      <c r="H142">
        <v>109.96</v>
      </c>
      <c r="J142" s="2">
        <f t="shared" si="7"/>
        <v>-2.470985896731437</v>
      </c>
      <c r="K142" s="2">
        <v>1000</v>
      </c>
      <c r="L142" s="2">
        <f t="shared" si="8"/>
        <v>7.585579438189449</v>
      </c>
    </row>
    <row r="143" spans="1:12" ht="12.75">
      <c r="A143" t="s">
        <v>108</v>
      </c>
      <c r="B143" t="str">
        <f t="shared" si="6"/>
        <v>1982</v>
      </c>
      <c r="C143">
        <v>9.43</v>
      </c>
      <c r="D143">
        <v>5889.1</v>
      </c>
      <c r="E143">
        <v>95.97</v>
      </c>
      <c r="F143">
        <v>14.51</v>
      </c>
      <c r="G143">
        <v>13.93</v>
      </c>
      <c r="H143">
        <v>114.05</v>
      </c>
      <c r="J143" s="2">
        <f t="shared" si="7"/>
        <v>-1.1531102084662126</v>
      </c>
      <c r="K143" s="2">
        <v>1000</v>
      </c>
      <c r="L143" s="2">
        <f t="shared" si="8"/>
        <v>6.906538932828332</v>
      </c>
    </row>
    <row r="144" spans="1:12" ht="12.75">
      <c r="A144" t="s">
        <v>107</v>
      </c>
      <c r="B144" t="str">
        <f t="shared" si="6"/>
        <v>1982</v>
      </c>
      <c r="C144">
        <v>9.9</v>
      </c>
      <c r="D144">
        <v>5866.4</v>
      </c>
      <c r="E144">
        <v>97.63</v>
      </c>
      <c r="F144">
        <v>11.01</v>
      </c>
      <c r="G144">
        <v>13.12</v>
      </c>
      <c r="H144">
        <v>118.83</v>
      </c>
      <c r="J144" s="2">
        <f t="shared" si="7"/>
        <v>-2.716327816656172</v>
      </c>
      <c r="K144" s="2">
        <v>1000</v>
      </c>
      <c r="L144" s="2">
        <f t="shared" si="8"/>
        <v>5.80903869079874</v>
      </c>
    </row>
    <row r="145" spans="1:12" ht="12.75">
      <c r="A145" t="s">
        <v>106</v>
      </c>
      <c r="B145" t="str">
        <f t="shared" si="6"/>
        <v>1982</v>
      </c>
      <c r="C145">
        <v>10.67</v>
      </c>
      <c r="D145">
        <v>5871</v>
      </c>
      <c r="E145">
        <v>97.93</v>
      </c>
      <c r="F145">
        <v>9.29</v>
      </c>
      <c r="G145">
        <v>10.67</v>
      </c>
      <c r="H145">
        <v>120.18</v>
      </c>
      <c r="J145" s="2">
        <f t="shared" si="7"/>
        <v>-1.412234891101749</v>
      </c>
      <c r="K145" s="2">
        <v>1000</v>
      </c>
      <c r="L145" s="2">
        <f t="shared" si="8"/>
        <v>4.436386904127132</v>
      </c>
    </row>
    <row r="146" spans="1:12" ht="12.75">
      <c r="A146" t="s">
        <v>105</v>
      </c>
      <c r="B146" t="str">
        <f t="shared" si="6"/>
        <v>1983</v>
      </c>
      <c r="C146">
        <v>10.37</v>
      </c>
      <c r="D146">
        <v>5944</v>
      </c>
      <c r="E146">
        <v>98</v>
      </c>
      <c r="F146">
        <v>8.65</v>
      </c>
      <c r="G146">
        <v>10.56</v>
      </c>
      <c r="H146">
        <v>117.05</v>
      </c>
      <c r="J146" s="2">
        <f t="shared" si="7"/>
        <v>1.4802041896436968</v>
      </c>
      <c r="K146" s="2">
        <v>0</v>
      </c>
      <c r="L146" s="2">
        <f t="shared" si="8"/>
        <v>3.594080338266381</v>
      </c>
    </row>
    <row r="147" spans="1:12" ht="12.75">
      <c r="A147" t="s">
        <v>104</v>
      </c>
      <c r="B147" t="str">
        <f t="shared" si="6"/>
        <v>1983</v>
      </c>
      <c r="C147">
        <v>10.13</v>
      </c>
      <c r="D147">
        <v>6077.6</v>
      </c>
      <c r="E147">
        <v>99.13</v>
      </c>
      <c r="F147">
        <v>8.8</v>
      </c>
      <c r="G147">
        <v>10.54</v>
      </c>
      <c r="H147">
        <v>119.27</v>
      </c>
      <c r="J147" s="2">
        <f t="shared" si="7"/>
        <v>3.2008286495389893</v>
      </c>
      <c r="K147" s="2">
        <v>0</v>
      </c>
      <c r="L147" s="2">
        <f t="shared" si="8"/>
        <v>3.2926956340523006</v>
      </c>
    </row>
    <row r="148" spans="1:12" ht="12.75">
      <c r="A148" t="s">
        <v>103</v>
      </c>
      <c r="B148" t="str">
        <f t="shared" si="6"/>
        <v>1983</v>
      </c>
      <c r="C148">
        <v>9.37</v>
      </c>
      <c r="D148">
        <v>6197.5</v>
      </c>
      <c r="E148">
        <v>100.1</v>
      </c>
      <c r="F148">
        <v>9.46</v>
      </c>
      <c r="G148">
        <v>11.63</v>
      </c>
      <c r="H148">
        <v>122.73</v>
      </c>
      <c r="J148" s="2">
        <f t="shared" si="7"/>
        <v>5.644006545752078</v>
      </c>
      <c r="K148" s="2">
        <v>0</v>
      </c>
      <c r="L148" s="2">
        <f t="shared" si="8"/>
        <v>2.5299600532623145</v>
      </c>
    </row>
    <row r="149" spans="1:12" ht="12.75">
      <c r="A149" t="s">
        <v>102</v>
      </c>
      <c r="B149" t="str">
        <f t="shared" si="6"/>
        <v>1983</v>
      </c>
      <c r="C149">
        <v>8.53</v>
      </c>
      <c r="D149">
        <v>6325.6</v>
      </c>
      <c r="E149">
        <v>101.1</v>
      </c>
      <c r="F149">
        <v>9.43</v>
      </c>
      <c r="G149">
        <v>11.69</v>
      </c>
      <c r="H149">
        <v>122.73</v>
      </c>
      <c r="J149" s="2">
        <f t="shared" si="7"/>
        <v>7.743144268438096</v>
      </c>
      <c r="K149" s="2">
        <v>0</v>
      </c>
      <c r="L149" s="2">
        <f t="shared" si="8"/>
        <v>3.2370060247115084</v>
      </c>
    </row>
    <row r="150" spans="1:12" ht="12.75">
      <c r="A150" t="s">
        <v>101</v>
      </c>
      <c r="B150" t="str">
        <f t="shared" si="6"/>
        <v>1984</v>
      </c>
      <c r="C150">
        <v>7.87</v>
      </c>
      <c r="D150">
        <v>6448.3</v>
      </c>
      <c r="E150">
        <v>102.53</v>
      </c>
      <c r="F150">
        <v>9.69</v>
      </c>
      <c r="G150">
        <v>11.94</v>
      </c>
      <c r="H150">
        <v>123.46</v>
      </c>
      <c r="J150" s="2">
        <f t="shared" si="7"/>
        <v>8.484185733512795</v>
      </c>
      <c r="K150" s="2">
        <v>0</v>
      </c>
      <c r="L150" s="2">
        <f t="shared" si="8"/>
        <v>4.622448979591831</v>
      </c>
    </row>
    <row r="151" spans="1:12" ht="12.75">
      <c r="A151" t="s">
        <v>100</v>
      </c>
      <c r="B151" t="str">
        <f t="shared" si="6"/>
        <v>1984</v>
      </c>
      <c r="C151">
        <v>7.43</v>
      </c>
      <c r="D151">
        <v>6559.6</v>
      </c>
      <c r="E151">
        <v>103.5</v>
      </c>
      <c r="F151">
        <v>10.56</v>
      </c>
      <c r="G151">
        <v>13.2</v>
      </c>
      <c r="H151">
        <v>124.93</v>
      </c>
      <c r="J151" s="2">
        <f t="shared" si="7"/>
        <v>7.930762142951164</v>
      </c>
      <c r="K151" s="2">
        <v>0</v>
      </c>
      <c r="L151" s="2">
        <f t="shared" si="8"/>
        <v>4.408352668213467</v>
      </c>
    </row>
    <row r="152" spans="1:12" ht="12.75">
      <c r="A152" t="s">
        <v>99</v>
      </c>
      <c r="B152" t="str">
        <f t="shared" si="6"/>
        <v>1984</v>
      </c>
      <c r="C152">
        <v>7.43</v>
      </c>
      <c r="D152">
        <v>6623.3</v>
      </c>
      <c r="E152">
        <v>104.4</v>
      </c>
      <c r="F152">
        <v>11.39</v>
      </c>
      <c r="G152">
        <v>12.87</v>
      </c>
      <c r="H152">
        <v>131.74</v>
      </c>
      <c r="J152" s="2">
        <f t="shared" si="7"/>
        <v>6.87051230334812</v>
      </c>
      <c r="K152" s="2">
        <v>0</v>
      </c>
      <c r="L152" s="2">
        <f t="shared" si="8"/>
        <v>4.295704295704317</v>
      </c>
    </row>
    <row r="153" spans="1:12" ht="12.75">
      <c r="A153" t="s">
        <v>98</v>
      </c>
      <c r="B153" t="str">
        <f t="shared" si="6"/>
        <v>1984</v>
      </c>
      <c r="C153">
        <v>7.3</v>
      </c>
      <c r="D153">
        <v>6677.3</v>
      </c>
      <c r="E153">
        <v>105.3</v>
      </c>
      <c r="F153">
        <v>9.27</v>
      </c>
      <c r="G153">
        <v>11.74</v>
      </c>
      <c r="H153">
        <v>134.89</v>
      </c>
      <c r="J153" s="2">
        <f t="shared" si="7"/>
        <v>5.559946882509159</v>
      </c>
      <c r="K153" s="2">
        <v>0</v>
      </c>
      <c r="L153" s="2">
        <f t="shared" si="8"/>
        <v>4.154302670623156</v>
      </c>
    </row>
    <row r="154" spans="1:12" ht="12.75">
      <c r="A154" t="s">
        <v>97</v>
      </c>
      <c r="B154" t="str">
        <f t="shared" si="6"/>
        <v>1985</v>
      </c>
      <c r="C154">
        <v>7.23</v>
      </c>
      <c r="D154">
        <v>6740.3</v>
      </c>
      <c r="E154">
        <v>106.27</v>
      </c>
      <c r="F154">
        <v>8.48</v>
      </c>
      <c r="G154">
        <v>11.58</v>
      </c>
      <c r="H154">
        <v>142.13</v>
      </c>
      <c r="J154" s="2">
        <f t="shared" si="7"/>
        <v>4.528325295038993</v>
      </c>
      <c r="K154" s="2">
        <v>0</v>
      </c>
      <c r="L154" s="2">
        <f t="shared" si="8"/>
        <v>3.6477128645274526</v>
      </c>
    </row>
    <row r="155" spans="1:12" ht="12.75">
      <c r="A155" t="s">
        <v>96</v>
      </c>
      <c r="B155" t="str">
        <f t="shared" si="6"/>
        <v>1985</v>
      </c>
      <c r="C155">
        <v>7.3</v>
      </c>
      <c r="D155">
        <v>6797.3</v>
      </c>
      <c r="E155">
        <v>107.23</v>
      </c>
      <c r="F155">
        <v>7.92</v>
      </c>
      <c r="G155">
        <v>10.81</v>
      </c>
      <c r="H155">
        <v>138.14</v>
      </c>
      <c r="J155" s="2">
        <f t="shared" si="7"/>
        <v>3.623696566863832</v>
      </c>
      <c r="K155" s="2">
        <v>0</v>
      </c>
      <c r="L155" s="2">
        <f t="shared" si="8"/>
        <v>3.6038647342995223</v>
      </c>
    </row>
    <row r="156" spans="1:12" ht="12.75">
      <c r="A156" t="s">
        <v>95</v>
      </c>
      <c r="B156" t="str">
        <f t="shared" si="6"/>
        <v>1985</v>
      </c>
      <c r="C156">
        <v>7.2</v>
      </c>
      <c r="D156">
        <v>6903.5</v>
      </c>
      <c r="E156">
        <v>107.9</v>
      </c>
      <c r="F156">
        <v>7.9</v>
      </c>
      <c r="G156">
        <v>10.34</v>
      </c>
      <c r="H156">
        <v>131.37</v>
      </c>
      <c r="J156" s="2">
        <f t="shared" si="7"/>
        <v>4.230519529539656</v>
      </c>
      <c r="K156" s="2">
        <v>0</v>
      </c>
      <c r="L156" s="2">
        <f t="shared" si="8"/>
        <v>3.3524904214559337</v>
      </c>
    </row>
    <row r="157" spans="1:12" ht="12.75">
      <c r="A157" t="s">
        <v>94</v>
      </c>
      <c r="B157" t="str">
        <f t="shared" si="6"/>
        <v>1985</v>
      </c>
      <c r="C157">
        <v>7.03</v>
      </c>
      <c r="D157">
        <v>6955.9</v>
      </c>
      <c r="E157">
        <v>109</v>
      </c>
      <c r="F157">
        <v>8.1</v>
      </c>
      <c r="G157">
        <v>9.76</v>
      </c>
      <c r="H157">
        <v>122.75</v>
      </c>
      <c r="J157" s="2">
        <f t="shared" si="7"/>
        <v>4.172345109550268</v>
      </c>
      <c r="K157" s="2">
        <v>0</v>
      </c>
      <c r="L157" s="2">
        <f t="shared" si="8"/>
        <v>3.5137701804368593</v>
      </c>
    </row>
    <row r="158" spans="1:12" ht="12.75">
      <c r="A158" t="s">
        <v>93</v>
      </c>
      <c r="B158" t="str">
        <f t="shared" si="6"/>
        <v>1986</v>
      </c>
      <c r="C158">
        <v>7.03</v>
      </c>
      <c r="D158">
        <v>7022.8</v>
      </c>
      <c r="E158">
        <v>109.57</v>
      </c>
      <c r="F158">
        <v>7.83</v>
      </c>
      <c r="G158">
        <v>8.56</v>
      </c>
      <c r="H158">
        <v>116.4</v>
      </c>
      <c r="J158" s="2">
        <f t="shared" si="7"/>
        <v>4.191208106464095</v>
      </c>
      <c r="K158" s="2">
        <v>0</v>
      </c>
      <c r="L158" s="2">
        <f t="shared" si="8"/>
        <v>3.10529782629152</v>
      </c>
    </row>
    <row r="159" spans="1:12" ht="12.75">
      <c r="A159" t="s">
        <v>92</v>
      </c>
      <c r="B159" t="str">
        <f t="shared" si="6"/>
        <v>1986</v>
      </c>
      <c r="C159">
        <v>7.17</v>
      </c>
      <c r="D159">
        <v>7051</v>
      </c>
      <c r="E159">
        <v>109.03</v>
      </c>
      <c r="F159">
        <v>6.92</v>
      </c>
      <c r="G159">
        <v>7.6</v>
      </c>
      <c r="H159">
        <v>110.7</v>
      </c>
      <c r="J159" s="2">
        <f t="shared" si="7"/>
        <v>3.7323643211275126</v>
      </c>
      <c r="K159" s="2">
        <v>0</v>
      </c>
      <c r="L159" s="2">
        <f t="shared" si="8"/>
        <v>1.6786347104355004</v>
      </c>
    </row>
    <row r="160" spans="1:12" ht="12.75">
      <c r="A160" t="s">
        <v>91</v>
      </c>
      <c r="B160" t="str">
        <f t="shared" si="6"/>
        <v>1986</v>
      </c>
      <c r="C160">
        <v>6.97</v>
      </c>
      <c r="D160">
        <v>7119</v>
      </c>
      <c r="E160">
        <v>109.7</v>
      </c>
      <c r="F160">
        <v>6.21</v>
      </c>
      <c r="G160">
        <v>7.31</v>
      </c>
      <c r="H160">
        <v>106.11</v>
      </c>
      <c r="J160" s="2">
        <f t="shared" si="7"/>
        <v>3.121604982979642</v>
      </c>
      <c r="K160" s="2">
        <v>0</v>
      </c>
      <c r="L160" s="2">
        <f t="shared" si="8"/>
        <v>1.6682113067655102</v>
      </c>
    </row>
    <row r="161" spans="1:12" ht="12.75">
      <c r="A161" t="s">
        <v>90</v>
      </c>
      <c r="B161" t="str">
        <f t="shared" si="6"/>
        <v>1986</v>
      </c>
      <c r="C161">
        <v>6.83</v>
      </c>
      <c r="D161">
        <v>7153.4</v>
      </c>
      <c r="E161">
        <v>110.47</v>
      </c>
      <c r="F161">
        <v>6.27</v>
      </c>
      <c r="G161">
        <v>7.26</v>
      </c>
      <c r="H161">
        <v>106.23</v>
      </c>
      <c r="J161" s="2">
        <f t="shared" si="7"/>
        <v>2.8393162638910896</v>
      </c>
      <c r="K161" s="2">
        <v>0</v>
      </c>
      <c r="L161" s="2">
        <f t="shared" si="8"/>
        <v>1.3486238532110173</v>
      </c>
    </row>
    <row r="162" spans="1:12" ht="12.75">
      <c r="A162" t="s">
        <v>89</v>
      </c>
      <c r="B162" t="str">
        <f t="shared" si="6"/>
        <v>1987</v>
      </c>
      <c r="C162">
        <v>6.6</v>
      </c>
      <c r="D162">
        <v>7193</v>
      </c>
      <c r="E162">
        <v>111.8</v>
      </c>
      <c r="F162">
        <v>6.22</v>
      </c>
      <c r="G162">
        <v>7.19</v>
      </c>
      <c r="H162">
        <v>100.48</v>
      </c>
      <c r="J162" s="2">
        <f t="shared" si="7"/>
        <v>2.423534772455427</v>
      </c>
      <c r="K162" s="2">
        <v>0</v>
      </c>
      <c r="L162" s="2">
        <f t="shared" si="8"/>
        <v>2.0352286209728954</v>
      </c>
    </row>
    <row r="163" spans="1:12" ht="12.75">
      <c r="A163" t="s">
        <v>88</v>
      </c>
      <c r="B163" t="str">
        <f t="shared" si="6"/>
        <v>1987</v>
      </c>
      <c r="C163">
        <v>6.27</v>
      </c>
      <c r="D163">
        <v>7269.5</v>
      </c>
      <c r="E163">
        <v>113.07</v>
      </c>
      <c r="F163">
        <v>6.65</v>
      </c>
      <c r="G163">
        <v>8.34</v>
      </c>
      <c r="H163">
        <v>96.94</v>
      </c>
      <c r="J163" s="2">
        <f t="shared" si="7"/>
        <v>3.0988512267763335</v>
      </c>
      <c r="K163" s="2">
        <v>0</v>
      </c>
      <c r="L163" s="2">
        <f t="shared" si="8"/>
        <v>3.705402182885442</v>
      </c>
    </row>
    <row r="164" spans="1:12" ht="12.75">
      <c r="A164" t="s">
        <v>87</v>
      </c>
      <c r="B164" t="str">
        <f t="shared" si="6"/>
        <v>1987</v>
      </c>
      <c r="C164">
        <v>6</v>
      </c>
      <c r="D164">
        <v>7332.6</v>
      </c>
      <c r="E164">
        <v>114.27</v>
      </c>
      <c r="F164">
        <v>6.84</v>
      </c>
      <c r="G164">
        <v>8.88</v>
      </c>
      <c r="H164">
        <v>98.34</v>
      </c>
      <c r="J164" s="2">
        <f t="shared" si="7"/>
        <v>3.0004214075010527</v>
      </c>
      <c r="K164" s="2">
        <v>0</v>
      </c>
      <c r="L164" s="2">
        <f t="shared" si="8"/>
        <v>4.1659070191431</v>
      </c>
    </row>
    <row r="165" spans="1:12" ht="12.75">
      <c r="A165" t="s">
        <v>86</v>
      </c>
      <c r="B165" t="str">
        <f t="shared" si="6"/>
        <v>1987</v>
      </c>
      <c r="C165">
        <v>5.83</v>
      </c>
      <c r="D165">
        <v>7458</v>
      </c>
      <c r="E165">
        <v>115.33</v>
      </c>
      <c r="F165">
        <v>6.92</v>
      </c>
      <c r="G165">
        <v>9.12</v>
      </c>
      <c r="H165">
        <v>92.88</v>
      </c>
      <c r="J165" s="2">
        <f t="shared" si="7"/>
        <v>4.2581150222271935</v>
      </c>
      <c r="K165" s="2">
        <v>0</v>
      </c>
      <c r="L165" s="2">
        <f t="shared" si="8"/>
        <v>4.399384448266508</v>
      </c>
    </row>
    <row r="166" spans="1:12" ht="12.75">
      <c r="A166" t="s">
        <v>85</v>
      </c>
      <c r="B166" t="str">
        <f t="shared" si="6"/>
        <v>1988</v>
      </c>
      <c r="C166">
        <v>5.7</v>
      </c>
      <c r="D166">
        <v>7496.6</v>
      </c>
      <c r="E166">
        <v>116.23</v>
      </c>
      <c r="F166">
        <v>6.66</v>
      </c>
      <c r="G166">
        <v>8.42</v>
      </c>
      <c r="H166">
        <v>89.75</v>
      </c>
      <c r="J166" s="2">
        <f t="shared" si="7"/>
        <v>4.220770193243428</v>
      </c>
      <c r="K166" s="2">
        <v>0</v>
      </c>
      <c r="L166" s="2">
        <f t="shared" si="8"/>
        <v>3.962432915921288</v>
      </c>
    </row>
    <row r="167" spans="1:12" ht="12.75">
      <c r="A167" t="s">
        <v>84</v>
      </c>
      <c r="B167" t="str">
        <f t="shared" si="6"/>
        <v>1988</v>
      </c>
      <c r="C167">
        <v>5.47</v>
      </c>
      <c r="D167">
        <v>7592.9</v>
      </c>
      <c r="E167">
        <v>117.57</v>
      </c>
      <c r="F167">
        <v>7.16</v>
      </c>
      <c r="G167">
        <v>8.91</v>
      </c>
      <c r="H167">
        <v>88.77</v>
      </c>
      <c r="J167" s="2">
        <f t="shared" si="7"/>
        <v>4.44872412132884</v>
      </c>
      <c r="K167" s="2">
        <v>0</v>
      </c>
      <c r="L167" s="2">
        <f t="shared" si="8"/>
        <v>3.9798355001326557</v>
      </c>
    </row>
    <row r="168" spans="1:12" ht="12.75">
      <c r="A168" t="s">
        <v>83</v>
      </c>
      <c r="B168" t="str">
        <f t="shared" si="6"/>
        <v>1988</v>
      </c>
      <c r="C168">
        <v>5.47</v>
      </c>
      <c r="D168">
        <v>7632.1</v>
      </c>
      <c r="E168">
        <v>119</v>
      </c>
      <c r="F168">
        <v>7.98</v>
      </c>
      <c r="G168">
        <v>9.1</v>
      </c>
      <c r="H168">
        <v>93.61</v>
      </c>
      <c r="J168" s="2">
        <f t="shared" si="7"/>
        <v>4.084499359026816</v>
      </c>
      <c r="K168" s="2">
        <v>0</v>
      </c>
      <c r="L168" s="2">
        <f t="shared" si="8"/>
        <v>4.139319156384014</v>
      </c>
    </row>
    <row r="169" spans="1:12" ht="12.75">
      <c r="A169" t="s">
        <v>82</v>
      </c>
      <c r="B169" t="str">
        <f t="shared" si="6"/>
        <v>1988</v>
      </c>
      <c r="C169">
        <v>5.33</v>
      </c>
      <c r="D169">
        <v>7734</v>
      </c>
      <c r="E169">
        <v>120.3</v>
      </c>
      <c r="F169">
        <v>8.47</v>
      </c>
      <c r="G169">
        <v>8.96</v>
      </c>
      <c r="H169">
        <v>89.51</v>
      </c>
      <c r="J169" s="2">
        <f t="shared" si="7"/>
        <v>3.7007240547063613</v>
      </c>
      <c r="K169" s="2">
        <v>0</v>
      </c>
      <c r="L169" s="2">
        <f t="shared" si="8"/>
        <v>4.309373103268888</v>
      </c>
    </row>
    <row r="170" spans="1:12" ht="12.75">
      <c r="A170" t="s">
        <v>81</v>
      </c>
      <c r="B170" t="str">
        <f t="shared" si="6"/>
        <v>1989</v>
      </c>
      <c r="C170">
        <v>5.2</v>
      </c>
      <c r="D170">
        <v>7806.6</v>
      </c>
      <c r="E170">
        <v>121.67</v>
      </c>
      <c r="F170">
        <v>9.44</v>
      </c>
      <c r="G170">
        <v>9.21</v>
      </c>
      <c r="H170">
        <v>91.27</v>
      </c>
      <c r="J170" s="2">
        <f t="shared" si="7"/>
        <v>4.135207960942289</v>
      </c>
      <c r="K170" s="2">
        <v>0</v>
      </c>
      <c r="L170" s="2">
        <f t="shared" si="8"/>
        <v>4.680375118299929</v>
      </c>
    </row>
    <row r="171" spans="1:12" ht="12.75">
      <c r="A171" t="s">
        <v>80</v>
      </c>
      <c r="B171" t="str">
        <f t="shared" si="6"/>
        <v>1989</v>
      </c>
      <c r="C171">
        <v>5.23</v>
      </c>
      <c r="D171">
        <v>7865</v>
      </c>
      <c r="E171">
        <v>123.63</v>
      </c>
      <c r="F171">
        <v>9.73</v>
      </c>
      <c r="G171">
        <v>8.77</v>
      </c>
      <c r="H171">
        <v>95.36</v>
      </c>
      <c r="J171" s="2">
        <f t="shared" si="7"/>
        <v>3.5836110050178505</v>
      </c>
      <c r="K171" s="2">
        <v>0</v>
      </c>
      <c r="L171" s="2">
        <f t="shared" si="8"/>
        <v>5.154376116356207</v>
      </c>
    </row>
    <row r="172" spans="1:12" ht="12.75">
      <c r="A172" t="s">
        <v>79</v>
      </c>
      <c r="B172" t="str">
        <f t="shared" si="6"/>
        <v>1989</v>
      </c>
      <c r="C172">
        <v>5.23</v>
      </c>
      <c r="D172">
        <v>7927.4</v>
      </c>
      <c r="E172">
        <v>124.6</v>
      </c>
      <c r="F172">
        <v>9.08</v>
      </c>
      <c r="G172">
        <v>8.11</v>
      </c>
      <c r="H172">
        <v>95.99</v>
      </c>
      <c r="J172" s="2">
        <f t="shared" si="7"/>
        <v>3.8691841039818486</v>
      </c>
      <c r="K172" s="2">
        <v>0</v>
      </c>
      <c r="L172" s="2">
        <f t="shared" si="8"/>
        <v>4.705882352941182</v>
      </c>
    </row>
    <row r="173" spans="1:12" ht="12.75">
      <c r="A173" t="s">
        <v>78</v>
      </c>
      <c r="B173" t="str">
        <f t="shared" si="6"/>
        <v>1989</v>
      </c>
      <c r="C173">
        <v>5.37</v>
      </c>
      <c r="D173">
        <v>7944.7</v>
      </c>
      <c r="E173">
        <v>125.87</v>
      </c>
      <c r="F173">
        <v>8.61</v>
      </c>
      <c r="G173">
        <v>7.91</v>
      </c>
      <c r="H173">
        <v>94.33</v>
      </c>
      <c r="J173" s="2">
        <f t="shared" si="7"/>
        <v>2.7243341091285123</v>
      </c>
      <c r="K173" s="2">
        <v>0</v>
      </c>
      <c r="L173" s="2">
        <f t="shared" si="8"/>
        <v>4.630091438071493</v>
      </c>
    </row>
    <row r="174" spans="1:12" ht="12.75">
      <c r="A174" t="s">
        <v>77</v>
      </c>
      <c r="B174" t="str">
        <f t="shared" si="6"/>
        <v>1990</v>
      </c>
      <c r="C174">
        <v>5.3</v>
      </c>
      <c r="D174">
        <v>8027.7</v>
      </c>
      <c r="E174">
        <v>128.03</v>
      </c>
      <c r="F174">
        <v>8.25</v>
      </c>
      <c r="G174">
        <v>8.42</v>
      </c>
      <c r="H174">
        <v>93.06</v>
      </c>
      <c r="J174" s="2">
        <f t="shared" si="7"/>
        <v>2.832218891707017</v>
      </c>
      <c r="K174" s="2">
        <v>0</v>
      </c>
      <c r="L174" s="2">
        <f t="shared" si="8"/>
        <v>5.227254047834307</v>
      </c>
    </row>
    <row r="175" spans="1:12" ht="12.75">
      <c r="A175" t="s">
        <v>76</v>
      </c>
      <c r="B175" t="str">
        <f t="shared" si="6"/>
        <v>1990</v>
      </c>
      <c r="C175">
        <v>5.33</v>
      </c>
      <c r="D175">
        <v>8059.6</v>
      </c>
      <c r="E175">
        <v>129.3</v>
      </c>
      <c r="F175">
        <v>8.24</v>
      </c>
      <c r="G175">
        <v>8.68</v>
      </c>
      <c r="H175">
        <v>93.44</v>
      </c>
      <c r="J175" s="2">
        <f t="shared" si="7"/>
        <v>2.474253019707562</v>
      </c>
      <c r="K175" s="2">
        <v>0</v>
      </c>
      <c r="L175" s="2">
        <f t="shared" si="8"/>
        <v>4.586265469546236</v>
      </c>
    </row>
    <row r="176" spans="1:12" ht="12.75">
      <c r="A176" t="s">
        <v>75</v>
      </c>
      <c r="B176" t="str">
        <f t="shared" si="6"/>
        <v>1990</v>
      </c>
      <c r="C176">
        <v>5.7</v>
      </c>
      <c r="D176">
        <v>8059.5</v>
      </c>
      <c r="E176">
        <v>131.53</v>
      </c>
      <c r="F176">
        <v>8.16</v>
      </c>
      <c r="G176">
        <v>8.7</v>
      </c>
      <c r="H176">
        <v>88.56</v>
      </c>
      <c r="J176" s="2">
        <f t="shared" si="7"/>
        <v>1.6663723288846244</v>
      </c>
      <c r="K176" s="2">
        <v>1000</v>
      </c>
      <c r="L176" s="2">
        <f t="shared" si="8"/>
        <v>5.5617977528089835</v>
      </c>
    </row>
    <row r="177" spans="1:12" ht="12.75">
      <c r="A177" t="s">
        <v>74</v>
      </c>
      <c r="B177" t="str">
        <f t="shared" si="6"/>
        <v>1990</v>
      </c>
      <c r="C177">
        <v>6.13</v>
      </c>
      <c r="D177">
        <v>7988.9</v>
      </c>
      <c r="E177">
        <v>133.77</v>
      </c>
      <c r="F177">
        <v>7.74</v>
      </c>
      <c r="G177">
        <v>8.4</v>
      </c>
      <c r="H177">
        <v>84.43</v>
      </c>
      <c r="J177" s="2">
        <f t="shared" si="7"/>
        <v>0.5563457399272442</v>
      </c>
      <c r="K177" s="2">
        <v>1000</v>
      </c>
      <c r="L177" s="2">
        <f t="shared" si="8"/>
        <v>6.276316834829587</v>
      </c>
    </row>
    <row r="178" spans="1:12" ht="12.75">
      <c r="A178" t="s">
        <v>73</v>
      </c>
      <c r="B178" t="str">
        <f t="shared" si="6"/>
        <v>1991</v>
      </c>
      <c r="C178">
        <v>6.6</v>
      </c>
      <c r="D178">
        <v>7950.2</v>
      </c>
      <c r="E178">
        <v>134.77</v>
      </c>
      <c r="F178">
        <v>6.43</v>
      </c>
      <c r="G178">
        <v>8.02</v>
      </c>
      <c r="H178">
        <v>85.65</v>
      </c>
      <c r="J178" s="2">
        <f t="shared" si="7"/>
        <v>-0.9654072773023437</v>
      </c>
      <c r="K178" s="2">
        <v>1000</v>
      </c>
      <c r="L178" s="2">
        <f t="shared" si="8"/>
        <v>5.264391158322268</v>
      </c>
    </row>
    <row r="179" spans="1:12" ht="12.75">
      <c r="A179" t="s">
        <v>72</v>
      </c>
      <c r="B179" t="str">
        <f t="shared" si="6"/>
        <v>1991</v>
      </c>
      <c r="C179">
        <v>6.83</v>
      </c>
      <c r="D179">
        <v>8003.8</v>
      </c>
      <c r="E179">
        <v>135.57</v>
      </c>
      <c r="F179">
        <v>5.86</v>
      </c>
      <c r="G179">
        <v>8.13</v>
      </c>
      <c r="H179">
        <v>90.88</v>
      </c>
      <c r="J179" s="2">
        <f t="shared" si="7"/>
        <v>-0.6923420517147227</v>
      </c>
      <c r="K179" s="2">
        <v>0</v>
      </c>
      <c r="L179" s="2">
        <f t="shared" si="8"/>
        <v>4.849187935034793</v>
      </c>
    </row>
    <row r="180" spans="1:12" ht="12.75">
      <c r="A180" t="s">
        <v>71</v>
      </c>
      <c r="B180" t="str">
        <f t="shared" si="6"/>
        <v>1991</v>
      </c>
      <c r="C180">
        <v>6.87</v>
      </c>
      <c r="D180">
        <v>8037.5</v>
      </c>
      <c r="E180">
        <v>136.6</v>
      </c>
      <c r="F180">
        <v>5.64</v>
      </c>
      <c r="G180">
        <v>7.94</v>
      </c>
      <c r="H180">
        <v>90.71</v>
      </c>
      <c r="J180" s="2">
        <f t="shared" si="7"/>
        <v>-0.2729697872076442</v>
      </c>
      <c r="K180" s="2">
        <v>0</v>
      </c>
      <c r="L180" s="2">
        <f t="shared" si="8"/>
        <v>3.8546339238196614</v>
      </c>
    </row>
    <row r="181" spans="1:12" ht="12.75">
      <c r="A181" t="s">
        <v>70</v>
      </c>
      <c r="B181" t="str">
        <f t="shared" si="6"/>
        <v>1991</v>
      </c>
      <c r="C181">
        <v>7.1</v>
      </c>
      <c r="D181">
        <v>8069</v>
      </c>
      <c r="E181">
        <v>137.73</v>
      </c>
      <c r="F181">
        <v>4.82</v>
      </c>
      <c r="G181">
        <v>7.35</v>
      </c>
      <c r="H181">
        <v>86.83</v>
      </c>
      <c r="J181" s="2">
        <f t="shared" si="7"/>
        <v>1.0026411646159028</v>
      </c>
      <c r="K181" s="2">
        <v>0</v>
      </c>
      <c r="L181" s="2">
        <f t="shared" si="8"/>
        <v>2.9603050011213217</v>
      </c>
    </row>
    <row r="182" spans="1:12" ht="12.75">
      <c r="A182" t="s">
        <v>69</v>
      </c>
      <c r="B182" t="str">
        <f t="shared" si="6"/>
        <v>1992</v>
      </c>
      <c r="C182">
        <v>7.37</v>
      </c>
      <c r="D182">
        <v>8157.6</v>
      </c>
      <c r="E182">
        <v>138.67</v>
      </c>
      <c r="F182">
        <v>4.02</v>
      </c>
      <c r="G182">
        <v>7.3</v>
      </c>
      <c r="H182">
        <v>87.53</v>
      </c>
      <c r="J182" s="2">
        <f t="shared" si="7"/>
        <v>2.608739402782323</v>
      </c>
      <c r="K182" s="2">
        <v>0</v>
      </c>
      <c r="L182" s="2">
        <f t="shared" si="8"/>
        <v>2.8938190992060298</v>
      </c>
    </row>
    <row r="183" spans="1:12" ht="12.75">
      <c r="A183" t="s">
        <v>68</v>
      </c>
      <c r="B183" t="str">
        <f t="shared" si="6"/>
        <v>1992</v>
      </c>
      <c r="C183">
        <v>7.6</v>
      </c>
      <c r="D183">
        <v>8244.3</v>
      </c>
      <c r="E183">
        <v>139.73</v>
      </c>
      <c r="F183">
        <v>3.77</v>
      </c>
      <c r="G183">
        <v>7.38</v>
      </c>
      <c r="H183">
        <v>87.87</v>
      </c>
      <c r="J183" s="2">
        <f t="shared" si="7"/>
        <v>3.0048227092131174</v>
      </c>
      <c r="K183" s="2">
        <v>0</v>
      </c>
      <c r="L183" s="2">
        <f t="shared" si="8"/>
        <v>3.068525484989304</v>
      </c>
    </row>
    <row r="184" spans="1:12" ht="12.75">
      <c r="A184" t="s">
        <v>67</v>
      </c>
      <c r="B184" t="str">
        <f t="shared" si="6"/>
        <v>1992</v>
      </c>
      <c r="C184">
        <v>7.63</v>
      </c>
      <c r="D184">
        <v>8329.4</v>
      </c>
      <c r="E184">
        <v>140.8</v>
      </c>
      <c r="F184">
        <v>3.26</v>
      </c>
      <c r="G184">
        <v>6.62</v>
      </c>
      <c r="H184">
        <v>83.91</v>
      </c>
      <c r="J184" s="2">
        <f t="shared" si="7"/>
        <v>3.631726283048198</v>
      </c>
      <c r="K184" s="2">
        <v>0</v>
      </c>
      <c r="L184" s="2">
        <f t="shared" si="8"/>
        <v>3.0746705710102518</v>
      </c>
    </row>
    <row r="185" spans="1:12" ht="12.75">
      <c r="A185" t="s">
        <v>66</v>
      </c>
      <c r="B185" t="str">
        <f t="shared" si="6"/>
        <v>1992</v>
      </c>
      <c r="C185">
        <v>7.37</v>
      </c>
      <c r="D185">
        <v>8417</v>
      </c>
      <c r="E185">
        <v>142.03</v>
      </c>
      <c r="F185">
        <v>3.04</v>
      </c>
      <c r="G185">
        <v>6.74</v>
      </c>
      <c r="H185">
        <v>88.78</v>
      </c>
      <c r="J185" s="2">
        <f t="shared" si="7"/>
        <v>4.3128020820423885</v>
      </c>
      <c r="K185" s="2">
        <v>0</v>
      </c>
      <c r="L185" s="2">
        <f t="shared" si="8"/>
        <v>3.1220503884411555</v>
      </c>
    </row>
    <row r="186" spans="1:12" ht="12.75">
      <c r="A186" t="s">
        <v>65</v>
      </c>
      <c r="B186" t="str">
        <f t="shared" si="6"/>
        <v>1993</v>
      </c>
      <c r="C186">
        <v>7.13</v>
      </c>
      <c r="D186">
        <v>8432.5</v>
      </c>
      <c r="E186">
        <v>143.07</v>
      </c>
      <c r="F186">
        <v>3.04</v>
      </c>
      <c r="G186">
        <v>6.28</v>
      </c>
      <c r="H186">
        <v>91.14</v>
      </c>
      <c r="J186" s="2">
        <f t="shared" si="7"/>
        <v>3.369863685397667</v>
      </c>
      <c r="K186" s="2">
        <v>0</v>
      </c>
      <c r="L186" s="2">
        <f t="shared" si="8"/>
        <v>3.1730006490228613</v>
      </c>
    </row>
    <row r="187" spans="1:12" ht="12.75">
      <c r="A187" t="s">
        <v>64</v>
      </c>
      <c r="B187" t="str">
        <f t="shared" si="6"/>
        <v>1993</v>
      </c>
      <c r="C187">
        <v>7.07</v>
      </c>
      <c r="D187">
        <v>8486.4</v>
      </c>
      <c r="E187">
        <v>144.1</v>
      </c>
      <c r="F187">
        <v>3</v>
      </c>
      <c r="G187">
        <v>5.99</v>
      </c>
      <c r="H187">
        <v>88.22</v>
      </c>
      <c r="J187" s="2">
        <f t="shared" si="7"/>
        <v>2.9365743604672367</v>
      </c>
      <c r="K187" s="2">
        <v>0</v>
      </c>
      <c r="L187" s="2">
        <f t="shared" si="8"/>
        <v>3.1274601016245684</v>
      </c>
    </row>
    <row r="188" spans="1:12" ht="12.75">
      <c r="A188" t="s">
        <v>63</v>
      </c>
      <c r="B188" t="str">
        <f t="shared" si="6"/>
        <v>1993</v>
      </c>
      <c r="C188">
        <v>6.8</v>
      </c>
      <c r="D188">
        <v>8531.1</v>
      </c>
      <c r="E188">
        <v>144.77</v>
      </c>
      <c r="F188">
        <v>3.06</v>
      </c>
      <c r="G188">
        <v>5.62</v>
      </c>
      <c r="H188">
        <v>89.46</v>
      </c>
      <c r="J188" s="2">
        <f t="shared" si="7"/>
        <v>2.421542968281032</v>
      </c>
      <c r="K188" s="2">
        <v>0</v>
      </c>
      <c r="L188" s="2">
        <f t="shared" si="8"/>
        <v>2.819602272727262</v>
      </c>
    </row>
    <row r="189" spans="1:12" ht="12.75">
      <c r="A189" t="s">
        <v>62</v>
      </c>
      <c r="B189" t="str">
        <f t="shared" si="6"/>
        <v>1993</v>
      </c>
      <c r="C189">
        <v>6.63</v>
      </c>
      <c r="D189">
        <v>8643.8</v>
      </c>
      <c r="E189">
        <v>145.97</v>
      </c>
      <c r="F189">
        <v>2.99</v>
      </c>
      <c r="G189">
        <v>5.61</v>
      </c>
      <c r="H189">
        <v>90.85</v>
      </c>
      <c r="J189" s="2">
        <f t="shared" si="7"/>
        <v>2.6945467506237275</v>
      </c>
      <c r="K189" s="2">
        <v>0</v>
      </c>
      <c r="L189" s="2">
        <f t="shared" si="8"/>
        <v>2.774061817925788</v>
      </c>
    </row>
    <row r="190" spans="1:12" ht="12.75">
      <c r="A190" t="s">
        <v>61</v>
      </c>
      <c r="B190" t="str">
        <f t="shared" si="6"/>
        <v>1994</v>
      </c>
      <c r="C190">
        <v>6.57</v>
      </c>
      <c r="D190">
        <v>8727.9</v>
      </c>
      <c r="E190">
        <v>146.7</v>
      </c>
      <c r="F190">
        <v>3.21</v>
      </c>
      <c r="G190">
        <v>6.07</v>
      </c>
      <c r="H190">
        <v>91.22</v>
      </c>
      <c r="J190" s="2">
        <f t="shared" si="7"/>
        <v>3.50311295582566</v>
      </c>
      <c r="K190" s="2">
        <v>0</v>
      </c>
      <c r="L190" s="2">
        <f t="shared" si="8"/>
        <v>2.5372195428811084</v>
      </c>
    </row>
    <row r="191" spans="1:12" ht="12.75">
      <c r="A191" t="s">
        <v>60</v>
      </c>
      <c r="B191" t="str">
        <f t="shared" si="6"/>
        <v>1994</v>
      </c>
      <c r="C191">
        <v>6.2</v>
      </c>
      <c r="D191">
        <v>8847.3</v>
      </c>
      <c r="E191">
        <v>147.53</v>
      </c>
      <c r="F191">
        <v>3.94</v>
      </c>
      <c r="G191">
        <v>7.08</v>
      </c>
      <c r="H191">
        <v>89.74</v>
      </c>
      <c r="J191" s="2">
        <f t="shared" si="7"/>
        <v>4.252686651583715</v>
      </c>
      <c r="K191" s="2">
        <v>0</v>
      </c>
      <c r="L191" s="2">
        <f t="shared" si="8"/>
        <v>2.3802914642609307</v>
      </c>
    </row>
    <row r="192" spans="1:12" ht="12.75">
      <c r="A192" t="s">
        <v>59</v>
      </c>
      <c r="B192" t="str">
        <f t="shared" si="6"/>
        <v>1994</v>
      </c>
      <c r="C192">
        <v>6</v>
      </c>
      <c r="D192">
        <v>8904.3</v>
      </c>
      <c r="E192">
        <v>148.9</v>
      </c>
      <c r="F192">
        <v>4.49</v>
      </c>
      <c r="G192">
        <v>7.33</v>
      </c>
      <c r="H192">
        <v>86.67</v>
      </c>
      <c r="J192" s="2">
        <f t="shared" si="7"/>
        <v>4.374582410240158</v>
      </c>
      <c r="K192" s="2">
        <v>0</v>
      </c>
      <c r="L192" s="2">
        <f t="shared" si="8"/>
        <v>2.852800994681215</v>
      </c>
    </row>
    <row r="193" spans="1:12" ht="12.75">
      <c r="A193" t="s">
        <v>58</v>
      </c>
      <c r="B193" t="str">
        <f t="shared" si="6"/>
        <v>1994</v>
      </c>
      <c r="C193">
        <v>5.63</v>
      </c>
      <c r="D193">
        <v>9003.2</v>
      </c>
      <c r="E193">
        <v>149.77</v>
      </c>
      <c r="F193">
        <v>5.17</v>
      </c>
      <c r="G193">
        <v>7.84</v>
      </c>
      <c r="H193">
        <v>86.07</v>
      </c>
      <c r="J193" s="2">
        <f t="shared" si="7"/>
        <v>4.157893519054134</v>
      </c>
      <c r="K193" s="2">
        <v>0</v>
      </c>
      <c r="L193" s="2">
        <f t="shared" si="8"/>
        <v>2.6032746454750955</v>
      </c>
    </row>
    <row r="194" spans="1:12" ht="12.75">
      <c r="A194" t="s">
        <v>57</v>
      </c>
      <c r="B194" t="str">
        <f t="shared" si="6"/>
        <v>1995</v>
      </c>
      <c r="C194">
        <v>5.47</v>
      </c>
      <c r="D194">
        <v>9025.3</v>
      </c>
      <c r="E194">
        <v>150.87</v>
      </c>
      <c r="F194">
        <v>5.81</v>
      </c>
      <c r="G194">
        <v>7.48</v>
      </c>
      <c r="H194">
        <v>85.43</v>
      </c>
      <c r="J194" s="2">
        <f t="shared" si="7"/>
        <v>3.407463421899881</v>
      </c>
      <c r="K194" s="2">
        <v>0</v>
      </c>
      <c r="L194" s="2">
        <f t="shared" si="8"/>
        <v>2.8425357873210766</v>
      </c>
    </row>
    <row r="195" spans="1:12" ht="12.75">
      <c r="A195" t="s">
        <v>56</v>
      </c>
      <c r="B195" t="str">
        <f aca="true" t="shared" si="9" ref="B195:B255">LEFT(A195,4)</f>
        <v>1995</v>
      </c>
      <c r="C195">
        <v>5.67</v>
      </c>
      <c r="D195">
        <v>9044.7</v>
      </c>
      <c r="E195">
        <v>152.1</v>
      </c>
      <c r="F195">
        <v>6.02</v>
      </c>
      <c r="G195">
        <v>6.62</v>
      </c>
      <c r="H195">
        <v>80.66</v>
      </c>
      <c r="J195" s="2">
        <f t="shared" si="7"/>
        <v>2.2311891763589164</v>
      </c>
      <c r="K195" s="2">
        <v>0</v>
      </c>
      <c r="L195" s="2">
        <f t="shared" si="8"/>
        <v>3.097675049142534</v>
      </c>
    </row>
    <row r="196" spans="1:12" ht="12.75">
      <c r="A196" t="s">
        <v>55</v>
      </c>
      <c r="B196" t="str">
        <f t="shared" si="9"/>
        <v>1995</v>
      </c>
      <c r="C196">
        <v>5.67</v>
      </c>
      <c r="D196">
        <v>9120.7</v>
      </c>
      <c r="E196">
        <v>152.87</v>
      </c>
      <c r="F196">
        <v>5.8</v>
      </c>
      <c r="G196">
        <v>6.32</v>
      </c>
      <c r="H196">
        <v>83.13</v>
      </c>
      <c r="J196" s="2">
        <f t="shared" si="7"/>
        <v>2.430286490796596</v>
      </c>
      <c r="K196" s="2">
        <v>0</v>
      </c>
      <c r="L196" s="2">
        <f t="shared" si="8"/>
        <v>2.6662189388851676</v>
      </c>
    </row>
    <row r="197" spans="1:12" ht="12.75">
      <c r="A197" t="s">
        <v>54</v>
      </c>
      <c r="B197" t="str">
        <f t="shared" si="9"/>
        <v>1995</v>
      </c>
      <c r="C197">
        <v>5.57</v>
      </c>
      <c r="D197">
        <v>9184.3</v>
      </c>
      <c r="E197">
        <v>153.7</v>
      </c>
      <c r="F197">
        <v>5.72</v>
      </c>
      <c r="G197">
        <v>5.89</v>
      </c>
      <c r="H197">
        <v>84.63</v>
      </c>
      <c r="J197" s="2">
        <f t="shared" si="7"/>
        <v>2.0115070197262996</v>
      </c>
      <c r="K197" s="2">
        <v>0</v>
      </c>
      <c r="L197" s="2">
        <f t="shared" si="8"/>
        <v>2.6240235027041425</v>
      </c>
    </row>
    <row r="198" spans="1:12" ht="12.75">
      <c r="A198" t="s">
        <v>53</v>
      </c>
      <c r="B198" t="str">
        <f t="shared" si="9"/>
        <v>1996</v>
      </c>
      <c r="C198">
        <v>5.53</v>
      </c>
      <c r="D198">
        <v>9247.2</v>
      </c>
      <c r="E198">
        <v>155.07</v>
      </c>
      <c r="F198">
        <v>5.36</v>
      </c>
      <c r="G198">
        <v>5.91</v>
      </c>
      <c r="H198">
        <v>86.56</v>
      </c>
      <c r="J198" s="2">
        <f t="shared" si="7"/>
        <v>2.45864403399334</v>
      </c>
      <c r="K198" s="2">
        <v>0</v>
      </c>
      <c r="L198" s="2">
        <f t="shared" si="8"/>
        <v>2.7838536488367316</v>
      </c>
    </row>
    <row r="199" spans="1:12" ht="12.75">
      <c r="A199" t="s">
        <v>52</v>
      </c>
      <c r="B199" t="str">
        <f t="shared" si="9"/>
        <v>1996</v>
      </c>
      <c r="C199">
        <v>5.5</v>
      </c>
      <c r="D199">
        <v>9407.1</v>
      </c>
      <c r="E199">
        <v>156.4</v>
      </c>
      <c r="F199">
        <v>5.24</v>
      </c>
      <c r="G199">
        <v>6.72</v>
      </c>
      <c r="H199">
        <v>87.45</v>
      </c>
      <c r="J199" s="2">
        <f aca="true" t="shared" si="10" ref="J199:J255">(D199/D195-1)*100</f>
        <v>4.006766393578554</v>
      </c>
      <c r="K199" s="2">
        <v>0</v>
      </c>
      <c r="L199" s="2">
        <f aca="true" t="shared" si="11" ref="L199:L255">(E199/E195-1)*100</f>
        <v>2.827087442472065</v>
      </c>
    </row>
    <row r="200" spans="1:12" ht="12.75">
      <c r="A200" t="s">
        <v>51</v>
      </c>
      <c r="B200" t="str">
        <f t="shared" si="9"/>
        <v>1996</v>
      </c>
      <c r="C200">
        <v>5.27</v>
      </c>
      <c r="D200">
        <v>9488.9</v>
      </c>
      <c r="E200">
        <v>157.3</v>
      </c>
      <c r="F200">
        <v>5.31</v>
      </c>
      <c r="G200">
        <v>6.78</v>
      </c>
      <c r="H200">
        <v>87.24</v>
      </c>
      <c r="J200" s="2">
        <f t="shared" si="10"/>
        <v>4.036970846535892</v>
      </c>
      <c r="K200" s="2">
        <v>0</v>
      </c>
      <c r="L200" s="2">
        <f t="shared" si="11"/>
        <v>2.897887093608964</v>
      </c>
    </row>
    <row r="201" spans="1:12" ht="12.75">
      <c r="A201" t="s">
        <v>50</v>
      </c>
      <c r="B201" t="str">
        <f t="shared" si="9"/>
        <v>1996</v>
      </c>
      <c r="C201">
        <v>5.33</v>
      </c>
      <c r="D201">
        <v>9592.5</v>
      </c>
      <c r="E201">
        <v>158.67</v>
      </c>
      <c r="F201">
        <v>5.28</v>
      </c>
      <c r="G201">
        <v>6.34</v>
      </c>
      <c r="H201">
        <v>87.73</v>
      </c>
      <c r="J201" s="2">
        <f t="shared" si="10"/>
        <v>4.444541227965115</v>
      </c>
      <c r="K201" s="2">
        <v>0</v>
      </c>
      <c r="L201" s="2">
        <f t="shared" si="11"/>
        <v>3.2335718932986257</v>
      </c>
    </row>
    <row r="202" spans="1:12" ht="12.75">
      <c r="A202" t="s">
        <v>49</v>
      </c>
      <c r="B202" t="str">
        <f t="shared" si="9"/>
        <v>1997</v>
      </c>
      <c r="C202">
        <v>5.23</v>
      </c>
      <c r="D202">
        <v>9666.2</v>
      </c>
      <c r="E202">
        <v>159.63</v>
      </c>
      <c r="F202">
        <v>5.28</v>
      </c>
      <c r="G202">
        <v>6.56</v>
      </c>
      <c r="H202">
        <v>92.08</v>
      </c>
      <c r="J202" s="2">
        <f t="shared" si="10"/>
        <v>4.5311013063413785</v>
      </c>
      <c r="K202" s="2">
        <v>0</v>
      </c>
      <c r="L202" s="2">
        <f t="shared" si="11"/>
        <v>2.94060746759528</v>
      </c>
    </row>
    <row r="203" spans="1:12" ht="12.75">
      <c r="A203" t="s">
        <v>48</v>
      </c>
      <c r="B203" t="str">
        <f t="shared" si="9"/>
        <v>1997</v>
      </c>
      <c r="C203">
        <v>5</v>
      </c>
      <c r="D203">
        <v>9809.6</v>
      </c>
      <c r="E203">
        <v>160</v>
      </c>
      <c r="F203">
        <v>5.52</v>
      </c>
      <c r="G203">
        <v>6.7</v>
      </c>
      <c r="H203">
        <v>93.36</v>
      </c>
      <c r="J203" s="2">
        <f t="shared" si="10"/>
        <v>4.278683122322491</v>
      </c>
      <c r="K203" s="2">
        <v>0</v>
      </c>
      <c r="L203" s="2">
        <f t="shared" si="11"/>
        <v>2.3017902813299296</v>
      </c>
    </row>
    <row r="204" spans="1:12" ht="12.75">
      <c r="A204" t="s">
        <v>47</v>
      </c>
      <c r="B204" t="str">
        <f t="shared" si="9"/>
        <v>1997</v>
      </c>
      <c r="C204">
        <v>4.87</v>
      </c>
      <c r="D204">
        <v>9932.7</v>
      </c>
      <c r="E204">
        <v>160.8</v>
      </c>
      <c r="F204">
        <v>5.53</v>
      </c>
      <c r="G204">
        <v>6.24</v>
      </c>
      <c r="H204">
        <v>94.68</v>
      </c>
      <c r="J204" s="2">
        <f t="shared" si="10"/>
        <v>4.6770437036959045</v>
      </c>
      <c r="K204" s="2">
        <v>0</v>
      </c>
      <c r="L204" s="2">
        <f t="shared" si="11"/>
        <v>2.2250476795931284</v>
      </c>
    </row>
    <row r="205" spans="1:12" ht="12.75">
      <c r="A205" t="s">
        <v>46</v>
      </c>
      <c r="B205" t="str">
        <f t="shared" si="9"/>
        <v>1997</v>
      </c>
      <c r="C205">
        <v>4.67</v>
      </c>
      <c r="D205">
        <v>10008.9</v>
      </c>
      <c r="E205">
        <v>161.67</v>
      </c>
      <c r="F205">
        <v>5.51</v>
      </c>
      <c r="G205">
        <v>5.91</v>
      </c>
      <c r="H205">
        <v>95.57</v>
      </c>
      <c r="J205" s="2">
        <f t="shared" si="10"/>
        <v>4.340891321344786</v>
      </c>
      <c r="K205" s="2">
        <v>0</v>
      </c>
      <c r="L205" s="2">
        <f t="shared" si="11"/>
        <v>1.8907165815844174</v>
      </c>
    </row>
    <row r="206" spans="1:12" ht="12.75">
      <c r="A206" t="s">
        <v>45</v>
      </c>
      <c r="B206" t="str">
        <f t="shared" si="9"/>
        <v>1998</v>
      </c>
      <c r="C206">
        <v>4.63</v>
      </c>
      <c r="D206">
        <v>10103.4</v>
      </c>
      <c r="E206">
        <v>162</v>
      </c>
      <c r="F206">
        <v>5.52</v>
      </c>
      <c r="G206">
        <v>5.59</v>
      </c>
      <c r="H206">
        <v>97.99</v>
      </c>
      <c r="J206" s="2">
        <f t="shared" si="10"/>
        <v>4.522976971302062</v>
      </c>
      <c r="K206" s="2">
        <v>0</v>
      </c>
      <c r="L206" s="2">
        <f t="shared" si="11"/>
        <v>1.4846833302010864</v>
      </c>
    </row>
    <row r="207" spans="1:12" ht="12.75">
      <c r="A207" t="s">
        <v>44</v>
      </c>
      <c r="B207" t="str">
        <f t="shared" si="9"/>
        <v>1998</v>
      </c>
      <c r="C207">
        <v>4.4</v>
      </c>
      <c r="D207">
        <v>10194.3</v>
      </c>
      <c r="E207">
        <v>162.53</v>
      </c>
      <c r="F207">
        <v>5.5</v>
      </c>
      <c r="G207">
        <v>5.6</v>
      </c>
      <c r="H207">
        <v>99.21</v>
      </c>
      <c r="J207" s="2">
        <f t="shared" si="10"/>
        <v>3.921668569564507</v>
      </c>
      <c r="K207" s="2">
        <v>0</v>
      </c>
      <c r="L207" s="2">
        <f t="shared" si="11"/>
        <v>1.5812500000000007</v>
      </c>
    </row>
    <row r="208" spans="1:12" ht="12.75">
      <c r="A208" t="s">
        <v>43</v>
      </c>
      <c r="B208" t="str">
        <f t="shared" si="9"/>
        <v>1998</v>
      </c>
      <c r="C208">
        <v>4.53</v>
      </c>
      <c r="D208">
        <v>10328.8</v>
      </c>
      <c r="E208">
        <v>163.37</v>
      </c>
      <c r="F208">
        <v>5.53</v>
      </c>
      <c r="G208">
        <v>5.2</v>
      </c>
      <c r="H208">
        <v>100.8</v>
      </c>
      <c r="J208" s="2">
        <f t="shared" si="10"/>
        <v>3.9878381507545635</v>
      </c>
      <c r="K208" s="2">
        <v>0</v>
      </c>
      <c r="L208" s="2">
        <f t="shared" si="11"/>
        <v>1.598258706467659</v>
      </c>
    </row>
    <row r="209" spans="1:12" ht="12.75">
      <c r="A209" t="s">
        <v>42</v>
      </c>
      <c r="B209" t="str">
        <f t="shared" si="9"/>
        <v>1998</v>
      </c>
      <c r="C209">
        <v>4.43</v>
      </c>
      <c r="D209">
        <v>10507.6</v>
      </c>
      <c r="E209">
        <v>164.13</v>
      </c>
      <c r="F209">
        <v>4.86</v>
      </c>
      <c r="G209">
        <v>4.67</v>
      </c>
      <c r="H209">
        <v>95.65</v>
      </c>
      <c r="J209" s="2">
        <f t="shared" si="10"/>
        <v>4.982565516690163</v>
      </c>
      <c r="K209" s="2">
        <v>0</v>
      </c>
      <c r="L209" s="2">
        <f t="shared" si="11"/>
        <v>1.5216181109667826</v>
      </c>
    </row>
    <row r="210" spans="1:12" ht="12.75">
      <c r="A210" t="s">
        <v>41</v>
      </c>
      <c r="B210" t="str">
        <f t="shared" si="9"/>
        <v>1999</v>
      </c>
      <c r="C210">
        <v>4.3</v>
      </c>
      <c r="D210">
        <v>10601.2</v>
      </c>
      <c r="E210">
        <v>164.73</v>
      </c>
      <c r="F210">
        <v>4.73</v>
      </c>
      <c r="G210">
        <v>4.98</v>
      </c>
      <c r="H210">
        <v>96.08</v>
      </c>
      <c r="J210" s="2">
        <f t="shared" si="10"/>
        <v>4.927054258962338</v>
      </c>
      <c r="K210" s="2">
        <v>0</v>
      </c>
      <c r="L210" s="2">
        <f t="shared" si="11"/>
        <v>1.6851851851851896</v>
      </c>
    </row>
    <row r="211" spans="1:12" ht="12.75">
      <c r="A211" t="s">
        <v>40</v>
      </c>
      <c r="B211" t="str">
        <f t="shared" si="9"/>
        <v>1999</v>
      </c>
      <c r="C211">
        <v>4.27</v>
      </c>
      <c r="D211">
        <v>10684</v>
      </c>
      <c r="E211">
        <v>165.97</v>
      </c>
      <c r="F211">
        <v>4.75</v>
      </c>
      <c r="G211">
        <v>5.54</v>
      </c>
      <c r="H211">
        <v>98.29</v>
      </c>
      <c r="J211" s="2">
        <f t="shared" si="10"/>
        <v>4.803664793070639</v>
      </c>
      <c r="K211" s="2">
        <v>0</v>
      </c>
      <c r="L211" s="2">
        <f t="shared" si="11"/>
        <v>2.116532332492471</v>
      </c>
    </row>
    <row r="212" spans="1:12" ht="12.75">
      <c r="A212" t="s">
        <v>39</v>
      </c>
      <c r="B212" t="str">
        <f t="shared" si="9"/>
        <v>1999</v>
      </c>
      <c r="C212">
        <v>4.23</v>
      </c>
      <c r="D212">
        <v>10819.9</v>
      </c>
      <c r="E212">
        <v>167.2</v>
      </c>
      <c r="F212">
        <v>5.09</v>
      </c>
      <c r="G212">
        <v>5.88</v>
      </c>
      <c r="H212">
        <v>97.37</v>
      </c>
      <c r="J212" s="2">
        <f t="shared" si="10"/>
        <v>4.75466656339556</v>
      </c>
      <c r="K212" s="2">
        <v>0</v>
      </c>
      <c r="L212" s="2">
        <f t="shared" si="11"/>
        <v>2.344371671665524</v>
      </c>
    </row>
    <row r="213" spans="1:12" ht="12.75">
      <c r="A213" t="s">
        <v>38</v>
      </c>
      <c r="B213" t="str">
        <f t="shared" si="9"/>
        <v>1999</v>
      </c>
      <c r="C213">
        <v>4.07</v>
      </c>
      <c r="D213">
        <v>11014.3</v>
      </c>
      <c r="E213">
        <v>168.43</v>
      </c>
      <c r="F213">
        <v>5.31</v>
      </c>
      <c r="G213">
        <v>6.14</v>
      </c>
      <c r="H213">
        <v>95.59</v>
      </c>
      <c r="J213" s="2">
        <f t="shared" si="10"/>
        <v>4.8222239141192835</v>
      </c>
      <c r="K213" s="2">
        <v>0</v>
      </c>
      <c r="L213" s="2">
        <f t="shared" si="11"/>
        <v>2.6198744897337534</v>
      </c>
    </row>
    <row r="214" spans="1:12" ht="12.75">
      <c r="A214" t="s">
        <v>37</v>
      </c>
      <c r="B214" t="str">
        <f t="shared" si="9"/>
        <v>2000</v>
      </c>
      <c r="C214">
        <v>4.03</v>
      </c>
      <c r="D214">
        <v>11043</v>
      </c>
      <c r="E214">
        <v>170.1</v>
      </c>
      <c r="F214">
        <v>5.68</v>
      </c>
      <c r="G214">
        <v>6.48</v>
      </c>
      <c r="H214">
        <v>97.66</v>
      </c>
      <c r="J214" s="2">
        <f t="shared" si="10"/>
        <v>4.167452741199096</v>
      </c>
      <c r="K214" s="2">
        <v>0</v>
      </c>
      <c r="L214" s="2">
        <f t="shared" si="11"/>
        <v>3.259879803314525</v>
      </c>
    </row>
    <row r="215" spans="1:12" ht="12.75">
      <c r="A215" t="s">
        <v>36</v>
      </c>
      <c r="B215" t="str">
        <f t="shared" si="9"/>
        <v>2000</v>
      </c>
      <c r="C215">
        <v>3.93</v>
      </c>
      <c r="D215">
        <v>11258.5</v>
      </c>
      <c r="E215">
        <v>171.43</v>
      </c>
      <c r="F215">
        <v>6.27</v>
      </c>
      <c r="G215">
        <v>6.18</v>
      </c>
      <c r="H215">
        <v>100.56</v>
      </c>
      <c r="J215" s="2">
        <f t="shared" si="10"/>
        <v>5.377199550730061</v>
      </c>
      <c r="K215" s="2">
        <v>0</v>
      </c>
      <c r="L215" s="2">
        <f t="shared" si="11"/>
        <v>3.2897511598481755</v>
      </c>
    </row>
    <row r="216" spans="1:12" ht="12.75">
      <c r="A216" t="s">
        <v>35</v>
      </c>
      <c r="B216" t="str">
        <f t="shared" si="9"/>
        <v>2000</v>
      </c>
      <c r="C216">
        <v>4</v>
      </c>
      <c r="D216">
        <v>11267.9</v>
      </c>
      <c r="E216">
        <v>173</v>
      </c>
      <c r="F216">
        <v>6.52</v>
      </c>
      <c r="G216">
        <v>5.89</v>
      </c>
      <c r="H216">
        <v>102.43</v>
      </c>
      <c r="J216" s="2">
        <f t="shared" si="10"/>
        <v>4.140518858769493</v>
      </c>
      <c r="K216" s="2">
        <v>0</v>
      </c>
      <c r="L216" s="2">
        <f t="shared" si="11"/>
        <v>3.4688995215311103</v>
      </c>
    </row>
    <row r="217" spans="1:12" ht="12.75">
      <c r="A217" t="s">
        <v>34</v>
      </c>
      <c r="B217" t="str">
        <f t="shared" si="9"/>
        <v>2000</v>
      </c>
      <c r="C217">
        <v>3.9</v>
      </c>
      <c r="D217">
        <v>11334.5</v>
      </c>
      <c r="E217">
        <v>174.23</v>
      </c>
      <c r="F217">
        <v>6.47</v>
      </c>
      <c r="G217">
        <v>5.57</v>
      </c>
      <c r="H217">
        <v>105.64</v>
      </c>
      <c r="J217" s="2">
        <f t="shared" si="10"/>
        <v>2.9071298221403197</v>
      </c>
      <c r="K217" s="2">
        <v>0</v>
      </c>
      <c r="L217" s="2">
        <f t="shared" si="11"/>
        <v>3.443567060499908</v>
      </c>
    </row>
    <row r="218" spans="1:12" ht="12.75">
      <c r="A218" t="s">
        <v>33</v>
      </c>
      <c r="B218" t="str">
        <f t="shared" si="9"/>
        <v>2001</v>
      </c>
      <c r="C218">
        <v>4.23</v>
      </c>
      <c r="D218">
        <v>11297.2</v>
      </c>
      <c r="E218">
        <v>175.9</v>
      </c>
      <c r="F218">
        <v>5.59</v>
      </c>
      <c r="G218">
        <v>5.05</v>
      </c>
      <c r="H218">
        <v>105.21</v>
      </c>
      <c r="J218" s="2">
        <f t="shared" si="10"/>
        <v>2.3019107126686755</v>
      </c>
      <c r="K218" s="2">
        <v>1000</v>
      </c>
      <c r="L218" s="2">
        <f t="shared" si="11"/>
        <v>3.4097589653145244</v>
      </c>
    </row>
    <row r="219" spans="1:12" ht="12.75">
      <c r="A219" t="s">
        <v>32</v>
      </c>
      <c r="B219" t="str">
        <f t="shared" si="9"/>
        <v>2001</v>
      </c>
      <c r="C219">
        <v>4.4</v>
      </c>
      <c r="D219">
        <v>11371.3</v>
      </c>
      <c r="E219">
        <v>177.13</v>
      </c>
      <c r="F219">
        <v>4.33</v>
      </c>
      <c r="G219">
        <v>5.27</v>
      </c>
      <c r="H219">
        <v>108.85</v>
      </c>
      <c r="J219" s="2">
        <f t="shared" si="10"/>
        <v>1.0019096682506445</v>
      </c>
      <c r="K219" s="2">
        <v>1000</v>
      </c>
      <c r="L219" s="2">
        <f t="shared" si="11"/>
        <v>3.3249722918975655</v>
      </c>
    </row>
    <row r="220" spans="1:12" ht="12.75">
      <c r="A220" t="s">
        <v>31</v>
      </c>
      <c r="B220" t="str">
        <f t="shared" si="9"/>
        <v>2001</v>
      </c>
      <c r="C220">
        <v>4.83</v>
      </c>
      <c r="D220">
        <v>11340.1</v>
      </c>
      <c r="E220">
        <v>177.63</v>
      </c>
      <c r="F220">
        <v>3.5</v>
      </c>
      <c r="G220">
        <v>4.98</v>
      </c>
      <c r="H220">
        <v>107.83</v>
      </c>
      <c r="J220" s="2">
        <f t="shared" si="10"/>
        <v>0.6407582601904549</v>
      </c>
      <c r="K220" s="2">
        <v>1000</v>
      </c>
      <c r="L220" s="2">
        <f t="shared" si="11"/>
        <v>2.676300578034674</v>
      </c>
    </row>
    <row r="221" spans="1:12" ht="12.75">
      <c r="A221" t="s">
        <v>30</v>
      </c>
      <c r="B221" t="str">
        <f t="shared" si="9"/>
        <v>2001</v>
      </c>
      <c r="C221">
        <v>5.5</v>
      </c>
      <c r="D221">
        <v>11380.1</v>
      </c>
      <c r="E221">
        <v>177.5</v>
      </c>
      <c r="F221">
        <v>2.13</v>
      </c>
      <c r="G221">
        <v>4.77</v>
      </c>
      <c r="H221">
        <v>108.73</v>
      </c>
      <c r="J221" s="2">
        <f t="shared" si="10"/>
        <v>0.40231152675460624</v>
      </c>
      <c r="K221" s="2">
        <v>1000</v>
      </c>
      <c r="L221" s="2">
        <f t="shared" si="11"/>
        <v>1.8768294782758543</v>
      </c>
    </row>
    <row r="222" spans="1:12" ht="12.75">
      <c r="A222" t="s">
        <v>29</v>
      </c>
      <c r="B222" t="str">
        <f t="shared" si="9"/>
        <v>2002</v>
      </c>
      <c r="C222">
        <v>5.7</v>
      </c>
      <c r="D222">
        <v>11477.9</v>
      </c>
      <c r="E222">
        <v>178.07</v>
      </c>
      <c r="F222">
        <v>1.73</v>
      </c>
      <c r="G222">
        <v>5.08</v>
      </c>
      <c r="H222">
        <v>111.39</v>
      </c>
      <c r="J222" s="2">
        <f t="shared" si="10"/>
        <v>1.599511383351615</v>
      </c>
      <c r="K222" s="2">
        <v>1000</v>
      </c>
      <c r="L222" s="2">
        <f t="shared" si="11"/>
        <v>1.2336554860716165</v>
      </c>
    </row>
    <row r="223" spans="1:12" ht="12.75">
      <c r="A223" t="s">
        <v>28</v>
      </c>
      <c r="B223" t="str">
        <f t="shared" si="9"/>
        <v>2002</v>
      </c>
      <c r="C223">
        <v>5.83</v>
      </c>
      <c r="D223">
        <v>11538.8</v>
      </c>
      <c r="E223">
        <v>179.47</v>
      </c>
      <c r="F223">
        <v>1.75</v>
      </c>
      <c r="G223">
        <v>5.1</v>
      </c>
      <c r="H223">
        <v>107.22</v>
      </c>
      <c r="J223" s="2">
        <f t="shared" si="10"/>
        <v>1.4730066043460388</v>
      </c>
      <c r="K223" s="2">
        <v>0</v>
      </c>
      <c r="L223" s="2">
        <f t="shared" si="11"/>
        <v>1.3210636255857278</v>
      </c>
    </row>
    <row r="224" spans="1:12" ht="12.75">
      <c r="A224" t="s">
        <v>27</v>
      </c>
      <c r="B224" t="str">
        <f t="shared" si="9"/>
        <v>2002</v>
      </c>
      <c r="C224">
        <v>5.73</v>
      </c>
      <c r="D224">
        <v>11596.4</v>
      </c>
      <c r="E224">
        <v>180.43</v>
      </c>
      <c r="F224">
        <v>1.74</v>
      </c>
      <c r="G224">
        <v>4.26</v>
      </c>
      <c r="H224">
        <v>102.81</v>
      </c>
      <c r="J224" s="2">
        <f t="shared" si="10"/>
        <v>2.2601211629527107</v>
      </c>
      <c r="K224" s="2">
        <v>0</v>
      </c>
      <c r="L224" s="2">
        <f t="shared" si="11"/>
        <v>1.5763103079434737</v>
      </c>
    </row>
    <row r="225" spans="1:12" ht="12.75">
      <c r="A225" t="s">
        <v>26</v>
      </c>
      <c r="B225" t="str">
        <f t="shared" si="9"/>
        <v>2002</v>
      </c>
      <c r="C225">
        <v>5.87</v>
      </c>
      <c r="D225">
        <v>11598.8</v>
      </c>
      <c r="E225">
        <v>181.5</v>
      </c>
      <c r="F225">
        <v>1.44</v>
      </c>
      <c r="G225">
        <v>4.01</v>
      </c>
      <c r="H225">
        <v>102.61</v>
      </c>
      <c r="J225" s="2">
        <f t="shared" si="10"/>
        <v>1.921775731320463</v>
      </c>
      <c r="K225" s="2">
        <v>0</v>
      </c>
      <c r="L225" s="2">
        <f t="shared" si="11"/>
        <v>2.2535211267605604</v>
      </c>
    </row>
    <row r="226" spans="1:12" ht="12.75">
      <c r="A226" t="s">
        <v>25</v>
      </c>
      <c r="B226" t="str">
        <f t="shared" si="9"/>
        <v>2003</v>
      </c>
      <c r="C226">
        <v>5.87</v>
      </c>
      <c r="D226">
        <v>11645.8</v>
      </c>
      <c r="E226">
        <v>183.37</v>
      </c>
      <c r="F226">
        <v>1.25</v>
      </c>
      <c r="G226">
        <v>3.92</v>
      </c>
      <c r="H226">
        <v>97.83</v>
      </c>
      <c r="J226" s="2">
        <f t="shared" si="10"/>
        <v>1.4628111414108913</v>
      </c>
      <c r="K226" s="2">
        <v>0</v>
      </c>
      <c r="L226" s="2">
        <f t="shared" si="11"/>
        <v>2.9763576121749846</v>
      </c>
    </row>
    <row r="227" spans="1:12" ht="12.75">
      <c r="A227" t="s">
        <v>24</v>
      </c>
      <c r="B227" t="str">
        <f t="shared" si="9"/>
        <v>2003</v>
      </c>
      <c r="C227">
        <v>6.13</v>
      </c>
      <c r="D227">
        <v>11738.7</v>
      </c>
      <c r="E227">
        <v>183.07</v>
      </c>
      <c r="F227">
        <v>1.25</v>
      </c>
      <c r="G227">
        <v>3.62</v>
      </c>
      <c r="H227">
        <v>93.29</v>
      </c>
      <c r="J227" s="2">
        <f t="shared" si="10"/>
        <v>1.732415849135105</v>
      </c>
      <c r="K227" s="2">
        <v>0</v>
      </c>
      <c r="L227" s="2">
        <f t="shared" si="11"/>
        <v>2.005906279601044</v>
      </c>
    </row>
    <row r="228" spans="1:12" ht="12.75">
      <c r="A228" t="s">
        <v>23</v>
      </c>
      <c r="B228" t="str">
        <f t="shared" si="9"/>
        <v>2003</v>
      </c>
      <c r="C228">
        <v>6.13</v>
      </c>
      <c r="D228">
        <v>11935.5</v>
      </c>
      <c r="E228">
        <v>184.43</v>
      </c>
      <c r="F228">
        <v>1.02</v>
      </c>
      <c r="G228">
        <v>4.23</v>
      </c>
      <c r="H228">
        <v>93.09</v>
      </c>
      <c r="J228" s="2">
        <f t="shared" si="10"/>
        <v>2.924183367251909</v>
      </c>
      <c r="K228" s="2">
        <v>0</v>
      </c>
      <c r="L228" s="2">
        <f t="shared" si="11"/>
        <v>2.216926231779648</v>
      </c>
    </row>
    <row r="229" spans="1:12" ht="12.75">
      <c r="A229" t="s">
        <v>22</v>
      </c>
      <c r="B229" t="str">
        <f t="shared" si="9"/>
        <v>2003</v>
      </c>
      <c r="C229">
        <v>5.83</v>
      </c>
      <c r="D229">
        <v>12042.8</v>
      </c>
      <c r="E229">
        <v>185.13</v>
      </c>
      <c r="F229">
        <v>1</v>
      </c>
      <c r="G229">
        <v>4.29</v>
      </c>
      <c r="H229">
        <v>87.83</v>
      </c>
      <c r="J229" s="2">
        <f t="shared" si="10"/>
        <v>3.827982205055691</v>
      </c>
      <c r="K229" s="2">
        <v>0</v>
      </c>
      <c r="L229" s="2">
        <f t="shared" si="11"/>
        <v>2.0000000000000018</v>
      </c>
    </row>
    <row r="230" spans="1:12" ht="12.75">
      <c r="A230" t="s">
        <v>21</v>
      </c>
      <c r="B230" t="str">
        <f t="shared" si="9"/>
        <v>2004</v>
      </c>
      <c r="C230">
        <v>5.7</v>
      </c>
      <c r="D230">
        <v>12127.6</v>
      </c>
      <c r="E230">
        <v>186.7</v>
      </c>
      <c r="F230">
        <v>1</v>
      </c>
      <c r="G230">
        <v>4.02</v>
      </c>
      <c r="H230">
        <v>85.26</v>
      </c>
      <c r="J230" s="2">
        <f t="shared" si="10"/>
        <v>4.13711380927031</v>
      </c>
      <c r="K230" s="2">
        <v>0</v>
      </c>
      <c r="L230" s="2">
        <f t="shared" si="11"/>
        <v>1.816000436276366</v>
      </c>
    </row>
    <row r="231" spans="1:12" ht="12.75">
      <c r="A231" t="s">
        <v>20</v>
      </c>
      <c r="B231" t="str">
        <f t="shared" si="9"/>
        <v>2004</v>
      </c>
      <c r="C231">
        <v>5.6</v>
      </c>
      <c r="D231">
        <v>12213.8</v>
      </c>
      <c r="E231">
        <v>188.17</v>
      </c>
      <c r="F231">
        <v>1.01</v>
      </c>
      <c r="G231">
        <v>4.6</v>
      </c>
      <c r="H231">
        <v>88</v>
      </c>
      <c r="J231" s="2">
        <f t="shared" si="10"/>
        <v>4.047296549021606</v>
      </c>
      <c r="K231" s="2">
        <v>0</v>
      </c>
      <c r="L231" s="2">
        <f t="shared" si="11"/>
        <v>2.7858196318348183</v>
      </c>
    </row>
    <row r="232" spans="1:12" ht="12.75">
      <c r="A232" t="s">
        <v>19</v>
      </c>
      <c r="B232" t="str">
        <f t="shared" si="9"/>
        <v>2004</v>
      </c>
      <c r="C232">
        <v>5.43</v>
      </c>
      <c r="D232">
        <v>12303.5</v>
      </c>
      <c r="E232">
        <v>189.37</v>
      </c>
      <c r="F232">
        <v>1.43</v>
      </c>
      <c r="G232">
        <v>4.3</v>
      </c>
      <c r="H232">
        <v>86.42</v>
      </c>
      <c r="J232" s="2">
        <f t="shared" si="10"/>
        <v>3.0832390767039586</v>
      </c>
      <c r="K232" s="2">
        <v>0</v>
      </c>
      <c r="L232" s="2">
        <f t="shared" si="11"/>
        <v>2.678523016862755</v>
      </c>
    </row>
    <row r="233" spans="1:12" ht="12.75">
      <c r="A233" t="s">
        <v>18</v>
      </c>
      <c r="B233" t="str">
        <f t="shared" si="9"/>
        <v>2004</v>
      </c>
      <c r="C233">
        <v>5.43</v>
      </c>
      <c r="D233">
        <v>12410.3</v>
      </c>
      <c r="E233">
        <v>191.4</v>
      </c>
      <c r="F233">
        <v>1.95</v>
      </c>
      <c r="G233">
        <v>4.17</v>
      </c>
      <c r="H233">
        <v>81.77</v>
      </c>
      <c r="J233" s="2">
        <f t="shared" si="10"/>
        <v>3.0516159032783152</v>
      </c>
      <c r="K233" s="2">
        <v>0</v>
      </c>
      <c r="L233" s="2">
        <f t="shared" si="11"/>
        <v>3.3868092691622165</v>
      </c>
    </row>
    <row r="234" spans="1:12" ht="12.75">
      <c r="A234" t="s">
        <v>17</v>
      </c>
      <c r="B234" t="str">
        <f t="shared" si="9"/>
        <v>2005</v>
      </c>
      <c r="C234">
        <v>5.27</v>
      </c>
      <c r="D234">
        <v>12534.1</v>
      </c>
      <c r="E234">
        <v>192.43</v>
      </c>
      <c r="F234">
        <v>2.47</v>
      </c>
      <c r="G234">
        <v>4.3</v>
      </c>
      <c r="H234">
        <v>81.24</v>
      </c>
      <c r="J234" s="2">
        <f t="shared" si="10"/>
        <v>3.351858570533328</v>
      </c>
      <c r="K234" s="2">
        <v>0</v>
      </c>
      <c r="L234" s="2">
        <f t="shared" si="11"/>
        <v>3.0690948044992172</v>
      </c>
    </row>
    <row r="235" spans="1:12" ht="12.75">
      <c r="A235" t="s">
        <v>16</v>
      </c>
      <c r="B235" t="str">
        <f t="shared" si="9"/>
        <v>2005</v>
      </c>
      <c r="C235">
        <v>5.13</v>
      </c>
      <c r="D235">
        <v>12587.5</v>
      </c>
      <c r="E235">
        <v>193.63</v>
      </c>
      <c r="F235">
        <v>2.94</v>
      </c>
      <c r="G235">
        <v>4.16</v>
      </c>
      <c r="H235">
        <v>83.47</v>
      </c>
      <c r="J235" s="2">
        <f t="shared" si="10"/>
        <v>3.059653834187559</v>
      </c>
      <c r="K235" s="2">
        <v>0</v>
      </c>
      <c r="L235" s="2">
        <f t="shared" si="11"/>
        <v>2.9016315034277484</v>
      </c>
    </row>
    <row r="236" spans="1:12" ht="12.75">
      <c r="A236" t="s">
        <v>15</v>
      </c>
      <c r="B236" t="str">
        <f t="shared" si="9"/>
        <v>2005</v>
      </c>
      <c r="C236">
        <v>4.97</v>
      </c>
      <c r="D236">
        <v>12683.2</v>
      </c>
      <c r="E236">
        <v>196.47</v>
      </c>
      <c r="F236">
        <v>3.46</v>
      </c>
      <c r="G236">
        <v>4.21</v>
      </c>
      <c r="H236">
        <v>84.49</v>
      </c>
      <c r="J236" s="2">
        <f t="shared" si="10"/>
        <v>3.086113707481619</v>
      </c>
      <c r="K236" s="2">
        <v>0</v>
      </c>
      <c r="L236" s="2">
        <f t="shared" si="11"/>
        <v>3.749273908221995</v>
      </c>
    </row>
    <row r="237" spans="1:12" ht="12.75">
      <c r="A237" t="s">
        <v>14</v>
      </c>
      <c r="B237" t="str">
        <f t="shared" si="9"/>
        <v>2005</v>
      </c>
      <c r="C237">
        <v>4.93</v>
      </c>
      <c r="D237">
        <v>12748.7</v>
      </c>
      <c r="E237">
        <v>198.63</v>
      </c>
      <c r="F237">
        <v>3.98</v>
      </c>
      <c r="G237">
        <v>4.49</v>
      </c>
      <c r="H237">
        <v>85.68</v>
      </c>
      <c r="J237" s="2">
        <f t="shared" si="10"/>
        <v>2.726767282015752</v>
      </c>
      <c r="K237" s="2">
        <v>0</v>
      </c>
      <c r="L237" s="2">
        <f t="shared" si="11"/>
        <v>3.7774294670846364</v>
      </c>
    </row>
    <row r="238" spans="1:12" ht="12.75">
      <c r="A238" t="s">
        <v>13</v>
      </c>
      <c r="B238" t="str">
        <f t="shared" si="9"/>
        <v>2006</v>
      </c>
      <c r="C238">
        <v>4.73</v>
      </c>
      <c r="D238">
        <v>12915.9</v>
      </c>
      <c r="E238">
        <v>199.57</v>
      </c>
      <c r="F238">
        <v>4.46</v>
      </c>
      <c r="G238">
        <v>4.57</v>
      </c>
      <c r="H238">
        <v>84.78</v>
      </c>
      <c r="J238" s="2">
        <f t="shared" si="10"/>
        <v>3.0460902657550193</v>
      </c>
      <c r="K238" s="2">
        <v>0</v>
      </c>
      <c r="L238" s="2">
        <f t="shared" si="11"/>
        <v>3.7104401600581927</v>
      </c>
    </row>
    <row r="239" spans="1:12" ht="12.75">
      <c r="A239" t="s">
        <v>12</v>
      </c>
      <c r="B239" t="str">
        <f t="shared" si="9"/>
        <v>2006</v>
      </c>
      <c r="C239">
        <v>4.67</v>
      </c>
      <c r="D239">
        <v>12962.5</v>
      </c>
      <c r="E239">
        <v>201.23</v>
      </c>
      <c r="F239">
        <v>4.91</v>
      </c>
      <c r="G239">
        <v>5.07</v>
      </c>
      <c r="H239">
        <v>82.01</v>
      </c>
      <c r="J239" s="2">
        <f t="shared" si="10"/>
        <v>2.9791459781529195</v>
      </c>
      <c r="K239" s="2">
        <v>0</v>
      </c>
      <c r="L239" s="2">
        <f t="shared" si="11"/>
        <v>3.925011620100194</v>
      </c>
    </row>
    <row r="240" spans="1:12" ht="12.75">
      <c r="A240" t="s">
        <v>11</v>
      </c>
      <c r="B240" t="str">
        <f t="shared" si="9"/>
        <v>2006</v>
      </c>
      <c r="C240">
        <v>4.63</v>
      </c>
      <c r="D240">
        <v>12965.9</v>
      </c>
      <c r="E240">
        <v>203.03</v>
      </c>
      <c r="F240">
        <v>5.25</v>
      </c>
      <c r="G240">
        <v>4.9</v>
      </c>
      <c r="H240">
        <v>81.57</v>
      </c>
      <c r="J240" s="2">
        <f t="shared" si="10"/>
        <v>2.228932761448199</v>
      </c>
      <c r="K240" s="2">
        <v>0</v>
      </c>
      <c r="L240" s="2">
        <f t="shared" si="11"/>
        <v>3.3389321524914806</v>
      </c>
    </row>
    <row r="241" spans="1:12" ht="12.75">
      <c r="A241" t="s">
        <v>10</v>
      </c>
      <c r="B241" t="str">
        <f t="shared" si="9"/>
        <v>2006</v>
      </c>
      <c r="C241">
        <v>4.43</v>
      </c>
      <c r="D241">
        <v>13060.7</v>
      </c>
      <c r="E241">
        <v>202.5</v>
      </c>
      <c r="F241">
        <v>5.25</v>
      </c>
      <c r="G241">
        <v>4.63</v>
      </c>
      <c r="H241">
        <v>81.58</v>
      </c>
      <c r="J241" s="2">
        <f t="shared" si="10"/>
        <v>2.447308353008548</v>
      </c>
      <c r="K241" s="2">
        <v>0</v>
      </c>
      <c r="L241" s="2">
        <f t="shared" si="11"/>
        <v>1.9483461712732186</v>
      </c>
    </row>
    <row r="242" spans="1:12" ht="12.75">
      <c r="A242" t="s">
        <v>9</v>
      </c>
      <c r="B242" t="str">
        <f t="shared" si="9"/>
        <v>2007</v>
      </c>
      <c r="C242">
        <v>4.5</v>
      </c>
      <c r="D242">
        <v>13099.9</v>
      </c>
      <c r="E242">
        <v>204.43</v>
      </c>
      <c r="F242">
        <v>5.26</v>
      </c>
      <c r="G242">
        <v>4.68</v>
      </c>
      <c r="H242">
        <v>81.89</v>
      </c>
      <c r="J242" s="2">
        <f t="shared" si="10"/>
        <v>1.4246006859762073</v>
      </c>
      <c r="K242" s="2">
        <v>0</v>
      </c>
      <c r="L242" s="2">
        <f t="shared" si="11"/>
        <v>2.4352357568772964</v>
      </c>
    </row>
    <row r="243" spans="1:12" ht="12.75">
      <c r="A243" t="s">
        <v>8</v>
      </c>
      <c r="B243" t="str">
        <f t="shared" si="9"/>
        <v>2007</v>
      </c>
      <c r="C243">
        <v>4.53</v>
      </c>
      <c r="D243">
        <v>13204</v>
      </c>
      <c r="E243">
        <v>206.54</v>
      </c>
      <c r="F243">
        <v>5.25</v>
      </c>
      <c r="G243">
        <v>4.85</v>
      </c>
      <c r="H243">
        <v>79.33</v>
      </c>
      <c r="J243" s="2">
        <f t="shared" si="10"/>
        <v>1.863066538090652</v>
      </c>
      <c r="K243" s="2">
        <v>0</v>
      </c>
      <c r="L243" s="2">
        <f t="shared" si="11"/>
        <v>2.638771554937147</v>
      </c>
    </row>
    <row r="244" spans="1:12" ht="12.75">
      <c r="A244" t="s">
        <v>7</v>
      </c>
      <c r="B244" t="str">
        <f t="shared" si="9"/>
        <v>2007</v>
      </c>
      <c r="C244">
        <v>4.7</v>
      </c>
      <c r="D244">
        <v>13321.1</v>
      </c>
      <c r="E244">
        <v>207.75</v>
      </c>
      <c r="F244">
        <v>5.07</v>
      </c>
      <c r="G244">
        <v>4.73</v>
      </c>
      <c r="H244">
        <v>76.98</v>
      </c>
      <c r="J244" s="2">
        <f t="shared" si="10"/>
        <v>2.7394935947369747</v>
      </c>
      <c r="K244" s="2">
        <v>0</v>
      </c>
      <c r="L244" s="2">
        <f t="shared" si="11"/>
        <v>2.324779589223258</v>
      </c>
    </row>
    <row r="245" spans="1:12" ht="12.75">
      <c r="A245" t="s">
        <v>6</v>
      </c>
      <c r="B245" t="str">
        <f t="shared" si="9"/>
        <v>2007</v>
      </c>
      <c r="C245">
        <v>4.8</v>
      </c>
      <c r="D245">
        <v>13391.2</v>
      </c>
      <c r="E245">
        <v>210.68</v>
      </c>
      <c r="F245">
        <v>4.5</v>
      </c>
      <c r="G245">
        <v>4.26</v>
      </c>
      <c r="H245">
        <v>73.27</v>
      </c>
      <c r="J245" s="2">
        <f t="shared" si="10"/>
        <v>2.5304922400790186</v>
      </c>
      <c r="K245" s="2">
        <v>1000</v>
      </c>
      <c r="L245" s="2">
        <f t="shared" si="11"/>
        <v>4.039506172839502</v>
      </c>
    </row>
    <row r="246" spans="1:12" ht="12.75">
      <c r="A246" t="s">
        <v>5</v>
      </c>
      <c r="B246" t="str">
        <f t="shared" si="9"/>
        <v>2008</v>
      </c>
      <c r="C246">
        <v>4.97</v>
      </c>
      <c r="D246">
        <v>13339.2</v>
      </c>
      <c r="E246">
        <v>212.82</v>
      </c>
      <c r="F246">
        <v>3.18</v>
      </c>
      <c r="G246">
        <v>3.66</v>
      </c>
      <c r="H246">
        <v>72.04</v>
      </c>
      <c r="J246" s="2">
        <f t="shared" si="10"/>
        <v>1.8267315017671981</v>
      </c>
      <c r="K246" s="2">
        <v>1000</v>
      </c>
      <c r="L246" s="2">
        <f t="shared" si="11"/>
        <v>4.104094311011108</v>
      </c>
    </row>
    <row r="247" spans="1:12" ht="12.75">
      <c r="A247" t="s">
        <v>4</v>
      </c>
      <c r="B247" t="str">
        <f t="shared" si="9"/>
        <v>2008</v>
      </c>
      <c r="C247">
        <v>5.3</v>
      </c>
      <c r="D247">
        <v>13359</v>
      </c>
      <c r="E247">
        <v>215.56</v>
      </c>
      <c r="F247">
        <v>2.09</v>
      </c>
      <c r="G247">
        <v>3.89</v>
      </c>
      <c r="H247">
        <v>70.84</v>
      </c>
      <c r="J247" s="2">
        <f t="shared" si="10"/>
        <v>1.1738867009996934</v>
      </c>
      <c r="K247" s="2">
        <v>1000</v>
      </c>
      <c r="L247" s="2">
        <f t="shared" si="11"/>
        <v>4.367192795584396</v>
      </c>
    </row>
    <row r="248" spans="1:12" ht="12.75">
      <c r="A248" t="s">
        <v>3</v>
      </c>
      <c r="B248" t="str">
        <f t="shared" si="9"/>
        <v>2008</v>
      </c>
      <c r="C248">
        <v>6.03</v>
      </c>
      <c r="D248">
        <v>13223.5</v>
      </c>
      <c r="E248">
        <v>218.91</v>
      </c>
      <c r="F248">
        <v>1.94</v>
      </c>
      <c r="G248">
        <v>3.86</v>
      </c>
      <c r="H248">
        <v>73.49</v>
      </c>
      <c r="J248" s="2">
        <f t="shared" si="10"/>
        <v>-0.7326722267680608</v>
      </c>
      <c r="K248" s="2">
        <v>1000</v>
      </c>
      <c r="L248" s="2">
        <f t="shared" si="11"/>
        <v>5.371841155234658</v>
      </c>
    </row>
    <row r="249" spans="1:12" ht="12.75">
      <c r="A249" t="s">
        <v>2</v>
      </c>
      <c r="B249" t="str">
        <f t="shared" si="9"/>
        <v>2008</v>
      </c>
      <c r="C249">
        <v>6.97</v>
      </c>
      <c r="D249">
        <v>12993.7</v>
      </c>
      <c r="E249">
        <v>213.7</v>
      </c>
      <c r="F249">
        <v>0.51</v>
      </c>
      <c r="G249">
        <v>3.25</v>
      </c>
      <c r="H249">
        <v>81.53</v>
      </c>
      <c r="J249" s="2">
        <f t="shared" si="10"/>
        <v>-2.968367285978857</v>
      </c>
      <c r="K249" s="2">
        <v>1000</v>
      </c>
      <c r="L249" s="2">
        <f t="shared" si="11"/>
        <v>1.4334535788874003</v>
      </c>
    </row>
    <row r="250" spans="1:18" ht="12.75">
      <c r="A250" t="s">
        <v>1</v>
      </c>
      <c r="B250" t="str">
        <f t="shared" si="9"/>
        <v>2009</v>
      </c>
      <c r="C250">
        <v>8.17</v>
      </c>
      <c r="D250">
        <v>12832.6</v>
      </c>
      <c r="E250">
        <v>212.49</v>
      </c>
      <c r="F250">
        <v>0.18</v>
      </c>
      <c r="G250">
        <v>2.74</v>
      </c>
      <c r="H250">
        <v>82.89</v>
      </c>
      <c r="J250" s="2">
        <f t="shared" si="10"/>
        <v>-3.7978289552596856</v>
      </c>
      <c r="K250" s="2">
        <v>1000</v>
      </c>
      <c r="L250" s="2">
        <f t="shared" si="11"/>
        <v>-0.15506061460388576</v>
      </c>
      <c r="R250">
        <v>14600</v>
      </c>
    </row>
    <row r="251" spans="1:18" ht="12.75">
      <c r="A251" t="s">
        <v>0</v>
      </c>
      <c r="B251" t="str">
        <f t="shared" si="9"/>
        <v>2009</v>
      </c>
      <c r="C251">
        <v>9.27</v>
      </c>
      <c r="D251">
        <v>12810</v>
      </c>
      <c r="E251">
        <v>213.47</v>
      </c>
      <c r="F251">
        <v>0.16</v>
      </c>
      <c r="G251">
        <v>3.31</v>
      </c>
      <c r="H251">
        <v>79.57</v>
      </c>
      <c r="J251" s="2">
        <f t="shared" si="10"/>
        <v>-4.109589041095896</v>
      </c>
      <c r="K251" s="2">
        <v>1000</v>
      </c>
      <c r="L251" s="2">
        <f t="shared" si="11"/>
        <v>-0.9695676377806661</v>
      </c>
      <c r="R251">
        <v>310</v>
      </c>
    </row>
    <row r="252" spans="1:18" ht="12.75">
      <c r="A252" t="s">
        <v>307</v>
      </c>
      <c r="B252" t="str">
        <f t="shared" si="9"/>
        <v>2009</v>
      </c>
      <c r="C252">
        <v>9.63</v>
      </c>
      <c r="D252">
        <v>12860.8</v>
      </c>
      <c r="E252">
        <v>215.42</v>
      </c>
      <c r="F252">
        <v>0.15</v>
      </c>
      <c r="G252">
        <v>3.52</v>
      </c>
      <c r="H252">
        <v>75.35</v>
      </c>
      <c r="J252" s="2">
        <f t="shared" si="10"/>
        <v>-2.7428441789238867</v>
      </c>
      <c r="K252" s="2">
        <v>0</v>
      </c>
      <c r="L252" s="2">
        <f t="shared" si="11"/>
        <v>-1.5942624822986695</v>
      </c>
      <c r="R252">
        <f>R250/R251</f>
        <v>47.096774193548384</v>
      </c>
    </row>
    <row r="253" spans="1:12" ht="12.75">
      <c r="A253" t="s">
        <v>308</v>
      </c>
      <c r="B253" t="str">
        <f t="shared" si="9"/>
        <v>2009</v>
      </c>
      <c r="C253">
        <v>10.03</v>
      </c>
      <c r="D253">
        <v>13019</v>
      </c>
      <c r="E253">
        <v>216.81</v>
      </c>
      <c r="F253">
        <v>0.12</v>
      </c>
      <c r="G253">
        <v>3.46</v>
      </c>
      <c r="H253">
        <v>72.84</v>
      </c>
      <c r="J253" s="2">
        <f t="shared" si="10"/>
        <v>0.1947097439528367</v>
      </c>
      <c r="K253" s="2">
        <v>0</v>
      </c>
      <c r="L253" s="2">
        <f t="shared" si="11"/>
        <v>1.4553111839026744</v>
      </c>
    </row>
    <row r="254" spans="1:12" ht="12.75">
      <c r="A254" t="s">
        <v>310</v>
      </c>
      <c r="B254" t="str">
        <f t="shared" si="9"/>
        <v>2010</v>
      </c>
      <c r="C254">
        <v>9.7</v>
      </c>
      <c r="D254">
        <v>13138.8</v>
      </c>
      <c r="E254">
        <v>217.64</v>
      </c>
      <c r="F254">
        <v>0.13</v>
      </c>
      <c r="G254">
        <v>3.72</v>
      </c>
      <c r="H254">
        <v>74.83</v>
      </c>
      <c r="J254" s="2">
        <f t="shared" si="10"/>
        <v>2.3861103751383173</v>
      </c>
      <c r="K254" s="2">
        <v>0</v>
      </c>
      <c r="L254" s="2">
        <f t="shared" si="11"/>
        <v>2.423643465574843</v>
      </c>
    </row>
    <row r="255" spans="1:12" ht="12.75">
      <c r="A255" t="s">
        <v>309</v>
      </c>
      <c r="B255" t="str">
        <f t="shared" si="9"/>
        <v>2010</v>
      </c>
      <c r="C255">
        <v>9.7</v>
      </c>
      <c r="D255">
        <v>13194.9</v>
      </c>
      <c r="E255">
        <v>217.24</v>
      </c>
      <c r="F255">
        <v>0.19</v>
      </c>
      <c r="G255">
        <v>3.49</v>
      </c>
      <c r="H255">
        <v>77.59</v>
      </c>
      <c r="J255" s="2">
        <f t="shared" si="10"/>
        <v>3.0046838407494114</v>
      </c>
      <c r="K255" s="2">
        <v>0</v>
      </c>
      <c r="L255" s="2">
        <f t="shared" si="11"/>
        <v>1.766056120297943</v>
      </c>
    </row>
    <row r="258" ht="12.75">
      <c r="J258" s="2">
        <f>AVERAGE(J6:J255)</f>
        <v>3.279004179890545</v>
      </c>
    </row>
  </sheetData>
  <hyperlinks>
    <hyperlink ref="AA13" r:id="rId1" display="http://www.nber.org/cycles/november2001/"/>
    <hyperlink ref="AB12" r:id="rId2" display="http://www.nber.org/March91.html"/>
    <hyperlink ref="AB13" r:id="rId3" display="http://www.nber.org/cycles/july2003.html"/>
  </hyperlinks>
  <printOptions/>
  <pageMargins left="0.75" right="0.75" top="1" bottom="1" header="0.5" footer="0.5"/>
  <pageSetup horizontalDpi="600" verticalDpi="600" orientation="portrait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workbookViewId="0" topLeftCell="C31">
      <selection activeCell="E8" sqref="E8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6" width="11.8515625" style="2" customWidth="1"/>
    <col min="7" max="7" width="11.7109375" style="2" customWidth="1"/>
    <col min="8" max="8" width="11.8515625" style="2" customWidth="1"/>
  </cols>
  <sheetData>
    <row r="1" ht="12.75">
      <c r="A1" t="s">
        <v>286</v>
      </c>
    </row>
    <row r="2" spans="1:2" ht="12.75">
      <c r="A2" t="s">
        <v>287</v>
      </c>
      <c r="B2" t="s">
        <v>290</v>
      </c>
    </row>
    <row r="3" ht="12.75">
      <c r="B3" t="s">
        <v>297</v>
      </c>
    </row>
    <row r="4" spans="1:2" ht="12.75">
      <c r="A4" t="s">
        <v>288</v>
      </c>
      <c r="B4" t="s">
        <v>298</v>
      </c>
    </row>
    <row r="5" ht="12.75">
      <c r="B5" t="s">
        <v>299</v>
      </c>
    </row>
    <row r="6" spans="1:2" ht="12.75">
      <c r="A6" t="s">
        <v>289</v>
      </c>
      <c r="B6" t="s">
        <v>300</v>
      </c>
    </row>
    <row r="7" ht="12.75">
      <c r="B7" t="s">
        <v>301</v>
      </c>
    </row>
    <row r="8" spans="1:2" ht="12.75">
      <c r="A8" t="s">
        <v>304</v>
      </c>
      <c r="B8" t="s">
        <v>305</v>
      </c>
    </row>
    <row r="9" ht="12.75">
      <c r="B9" t="s">
        <v>306</v>
      </c>
    </row>
    <row r="10" ht="12.75"/>
    <row r="11" spans="1:7" ht="12.75">
      <c r="A11" t="s">
        <v>292</v>
      </c>
      <c r="B11" t="s">
        <v>291</v>
      </c>
      <c r="C11" t="s">
        <v>293</v>
      </c>
      <c r="D11" t="s">
        <v>294</v>
      </c>
      <c r="E11" t="s">
        <v>295</v>
      </c>
      <c r="F11" t="s">
        <v>296</v>
      </c>
      <c r="G11" s="2" t="s">
        <v>302</v>
      </c>
    </row>
    <row r="12" spans="1:7" ht="12.75">
      <c r="A12" t="s">
        <v>255</v>
      </c>
      <c r="B12" t="s">
        <v>256</v>
      </c>
      <c r="C12" s="2" t="s">
        <v>282</v>
      </c>
      <c r="D12" s="2" t="s">
        <v>283</v>
      </c>
      <c r="E12" s="2" t="s">
        <v>284</v>
      </c>
      <c r="F12" s="2" t="s">
        <v>285</v>
      </c>
      <c r="G12" s="2" t="s">
        <v>303</v>
      </c>
    </row>
    <row r="13" spans="1:7" ht="12.75">
      <c r="A13" t="s">
        <v>251</v>
      </c>
      <c r="B13">
        <v>1772.2</v>
      </c>
      <c r="C13" s="2">
        <f>0.1517*(COUNTIF($B$13:B13,"&gt;0.0")^2)+8.927*(COUNTIF($B$13:B13,"&gt;0.0"))+1940.3</f>
        <v>1949.3787</v>
      </c>
      <c r="D13" s="2">
        <f>B13-C13</f>
        <v>-177.17869999999994</v>
      </c>
      <c r="E13" s="2">
        <f>IF(D13&gt;0,D13,0)</f>
        <v>0</v>
      </c>
      <c r="F13" s="2">
        <f>IF(D13&lt;0,D13,0)</f>
        <v>-177.17869999999994</v>
      </c>
      <c r="G13" s="2">
        <f>D13/C13*100</f>
        <v>-9.088983069323572</v>
      </c>
    </row>
    <row r="14" spans="1:7" ht="12.75">
      <c r="A14" t="s">
        <v>250</v>
      </c>
      <c r="B14">
        <v>1769.5</v>
      </c>
      <c r="C14" s="2">
        <f>0.1517*(COUNTIF($B$13:B14,"&gt;0.0")^2)+8.927*(COUNTIF($B$13:B14,"&gt;0.0"))+1940.3</f>
        <v>1958.7608</v>
      </c>
      <c r="D14" s="2">
        <f aca="true" t="shared" si="0" ref="D14:D77">B14-C14</f>
        <v>-189.26080000000002</v>
      </c>
      <c r="E14" s="2">
        <f aca="true" t="shared" si="1" ref="E14:E77">IF(D14&gt;0,D14,0)</f>
        <v>0</v>
      </c>
      <c r="F14" s="2">
        <f aca="true" t="shared" si="2" ref="F14:F77">IF(D14&lt;0,D14,0)</f>
        <v>-189.26080000000002</v>
      </c>
      <c r="G14" s="2">
        <f aca="true" t="shared" si="3" ref="G14:G77">D14/C14*100</f>
        <v>-9.662272187599426</v>
      </c>
    </row>
    <row r="15" spans="1:7" ht="12.75">
      <c r="A15" t="s">
        <v>249</v>
      </c>
      <c r="B15">
        <v>1768</v>
      </c>
      <c r="C15" s="2">
        <f>0.1517*(COUNTIF($B$13:B15,"&gt;0.0")^2)+8.927*(COUNTIF($B$13:B15,"&gt;0.0"))+1940.3</f>
        <v>1968.4463</v>
      </c>
      <c r="D15" s="2">
        <f t="shared" si="0"/>
        <v>-200.44630000000006</v>
      </c>
      <c r="E15" s="2">
        <f t="shared" si="1"/>
        <v>0</v>
      </c>
      <c r="F15" s="2">
        <f t="shared" si="2"/>
        <v>-200.44630000000006</v>
      </c>
      <c r="G15" s="2">
        <f t="shared" si="3"/>
        <v>-10.182970193294075</v>
      </c>
    </row>
    <row r="16" spans="1:7" ht="12.75">
      <c r="A16" t="s">
        <v>248</v>
      </c>
      <c r="B16">
        <v>1794.8</v>
      </c>
      <c r="C16" s="2">
        <f>0.1517*(COUNTIF($B$13:B16,"&gt;0.0")^2)+8.927*(COUNTIF($B$13:B16,"&gt;0.0"))+1940.3</f>
        <v>1978.4352</v>
      </c>
      <c r="D16" s="2">
        <f t="shared" si="0"/>
        <v>-183.63519999999994</v>
      </c>
      <c r="E16" s="2">
        <f t="shared" si="1"/>
        <v>0</v>
      </c>
      <c r="F16" s="2">
        <f t="shared" si="2"/>
        <v>-183.63519999999994</v>
      </c>
      <c r="G16" s="2">
        <f t="shared" si="3"/>
        <v>-9.281840517192574</v>
      </c>
    </row>
    <row r="17" spans="1:7" ht="12.75">
      <c r="A17" t="s">
        <v>245</v>
      </c>
      <c r="B17">
        <v>1823.4</v>
      </c>
      <c r="C17" s="2">
        <f>0.1517*(COUNTIF($B$13:B17,"&gt;0.0")^2)+8.927*(COUNTIF($B$13:B17,"&gt;0.0"))+1940.3</f>
        <v>1988.7275</v>
      </c>
      <c r="D17" s="2">
        <f t="shared" si="0"/>
        <v>-165.32749999999987</v>
      </c>
      <c r="E17" s="2">
        <f t="shared" si="1"/>
        <v>0</v>
      </c>
      <c r="F17" s="2">
        <f t="shared" si="2"/>
        <v>-165.32749999999987</v>
      </c>
      <c r="G17" s="2">
        <f t="shared" si="3"/>
        <v>-8.313230445096167</v>
      </c>
    </row>
    <row r="18" spans="1:7" ht="12.75">
      <c r="A18" t="s">
        <v>244</v>
      </c>
      <c r="B18">
        <v>1856.9</v>
      </c>
      <c r="C18" s="2">
        <f>0.1517*(COUNTIF($B$13:B18,"&gt;0.0")^2)+8.927*(COUNTIF($B$13:B18,"&gt;0.0"))+1940.3</f>
        <v>1999.3232</v>
      </c>
      <c r="D18" s="2">
        <f t="shared" si="0"/>
        <v>-142.42319999999995</v>
      </c>
      <c r="E18" s="2">
        <f t="shared" si="1"/>
        <v>0</v>
      </c>
      <c r="F18" s="2">
        <f t="shared" si="2"/>
        <v>-142.42319999999995</v>
      </c>
      <c r="G18" s="2">
        <f t="shared" si="3"/>
        <v>-7.123570616296552</v>
      </c>
    </row>
    <row r="19" spans="1:7" ht="12.75">
      <c r="A19" t="s">
        <v>243</v>
      </c>
      <c r="B19">
        <v>1866.9</v>
      </c>
      <c r="C19" s="2">
        <f>0.1517*(COUNTIF($B$13:B19,"&gt;0.0")^2)+8.927*(COUNTIF($B$13:B19,"&gt;0.0"))+1940.3</f>
        <v>2010.2223</v>
      </c>
      <c r="D19" s="2">
        <f t="shared" si="0"/>
        <v>-143.3222999999998</v>
      </c>
      <c r="E19" s="2">
        <f t="shared" si="1"/>
        <v>0</v>
      </c>
      <c r="F19" s="2">
        <f t="shared" si="2"/>
        <v>-143.3222999999998</v>
      </c>
      <c r="G19" s="2">
        <f t="shared" si="3"/>
        <v>-7.1296741658870175</v>
      </c>
    </row>
    <row r="20" spans="1:7" ht="12.75">
      <c r="A20" t="s">
        <v>242</v>
      </c>
      <c r="B20">
        <v>1869.8</v>
      </c>
      <c r="C20" s="2">
        <f>0.1517*(COUNTIF($B$13:B20,"&gt;0.0")^2)+8.927*(COUNTIF($B$13:B20,"&gt;0.0"))+1940.3</f>
        <v>2021.4248</v>
      </c>
      <c r="D20" s="2">
        <f t="shared" si="0"/>
        <v>-151.62480000000005</v>
      </c>
      <c r="E20" s="2">
        <f t="shared" si="1"/>
        <v>0</v>
      </c>
      <c r="F20" s="2">
        <f t="shared" si="2"/>
        <v>-151.62480000000005</v>
      </c>
      <c r="G20" s="2">
        <f t="shared" si="3"/>
        <v>-7.500887492821898</v>
      </c>
    </row>
    <row r="21" spans="1:7" ht="12.75">
      <c r="A21" t="s">
        <v>241</v>
      </c>
      <c r="B21">
        <v>1843.8</v>
      </c>
      <c r="C21" s="2">
        <f>0.1517*(COUNTIF($B$13:B21,"&gt;0.0")^2)+8.927*(COUNTIF($B$13:B21,"&gt;0.0"))+1940.3</f>
        <v>2032.9307</v>
      </c>
      <c r="D21" s="2">
        <f t="shared" si="0"/>
        <v>-189.13069999999993</v>
      </c>
      <c r="E21" s="2">
        <f t="shared" si="1"/>
        <v>0</v>
      </c>
      <c r="F21" s="2">
        <f t="shared" si="2"/>
        <v>-189.13069999999993</v>
      </c>
      <c r="G21" s="2">
        <f t="shared" si="3"/>
        <v>-9.303352052285891</v>
      </c>
    </row>
    <row r="22" spans="1:7" ht="12.75">
      <c r="A22" t="s">
        <v>240</v>
      </c>
      <c r="B22">
        <v>1837.1</v>
      </c>
      <c r="C22" s="2">
        <f>0.1517*(COUNTIF($B$13:B22,"&gt;0.0")^2)+8.927*(COUNTIF($B$13:B22,"&gt;0.0"))+1940.3</f>
        <v>2044.74</v>
      </c>
      <c r="D22" s="2">
        <f t="shared" si="0"/>
        <v>-207.6400000000001</v>
      </c>
      <c r="E22" s="2">
        <f t="shared" si="1"/>
        <v>0</v>
      </c>
      <c r="F22" s="2">
        <f t="shared" si="2"/>
        <v>-207.6400000000001</v>
      </c>
      <c r="G22" s="2">
        <f t="shared" si="3"/>
        <v>-10.154836311707117</v>
      </c>
    </row>
    <row r="23" spans="1:7" ht="12.75">
      <c r="A23" t="s">
        <v>239</v>
      </c>
      <c r="B23">
        <v>1857.7</v>
      </c>
      <c r="C23" s="2">
        <f>0.1517*(COUNTIF($B$13:B23,"&gt;0.0")^2)+8.927*(COUNTIF($B$13:B23,"&gt;0.0"))+1940.3</f>
        <v>2056.8527</v>
      </c>
      <c r="D23" s="2">
        <f t="shared" si="0"/>
        <v>-199.15269999999987</v>
      </c>
      <c r="E23" s="2">
        <f t="shared" si="1"/>
        <v>0</v>
      </c>
      <c r="F23" s="2">
        <f t="shared" si="2"/>
        <v>-199.15269999999987</v>
      </c>
      <c r="G23" s="2">
        <f t="shared" si="3"/>
        <v>-9.68239971681005</v>
      </c>
    </row>
    <row r="24" spans="1:7" ht="12.75">
      <c r="A24" t="s">
        <v>238</v>
      </c>
      <c r="B24">
        <v>1840.3</v>
      </c>
      <c r="C24" s="2">
        <f>0.1517*(COUNTIF($B$13:B24,"&gt;0.0")^2)+8.927*(COUNTIF($B$13:B24,"&gt;0.0"))+1940.3</f>
        <v>2069.2688</v>
      </c>
      <c r="D24" s="2">
        <f t="shared" si="0"/>
        <v>-228.96879999999987</v>
      </c>
      <c r="E24" s="2">
        <f t="shared" si="1"/>
        <v>0</v>
      </c>
      <c r="F24" s="2">
        <f t="shared" si="2"/>
        <v>-228.96879999999987</v>
      </c>
      <c r="G24" s="2">
        <f t="shared" si="3"/>
        <v>-11.06520332206236</v>
      </c>
    </row>
    <row r="25" spans="1:7" ht="12.75">
      <c r="A25" t="s">
        <v>237</v>
      </c>
      <c r="B25">
        <v>1914.6</v>
      </c>
      <c r="C25" s="2">
        <f>0.1517*(COUNTIF($B$13:B25,"&gt;0.0")^2)+8.927*(COUNTIF($B$13:B25,"&gt;0.0"))+1940.3</f>
        <v>2081.9883</v>
      </c>
      <c r="D25" s="2">
        <f t="shared" si="0"/>
        <v>-167.38830000000007</v>
      </c>
      <c r="E25" s="2">
        <f t="shared" si="1"/>
        <v>0</v>
      </c>
      <c r="F25" s="2">
        <f t="shared" si="2"/>
        <v>-167.38830000000007</v>
      </c>
      <c r="G25" s="2">
        <f t="shared" si="3"/>
        <v>-8.039829042266957</v>
      </c>
    </row>
    <row r="26" spans="1:7" ht="12.75">
      <c r="A26" t="s">
        <v>236</v>
      </c>
      <c r="B26">
        <v>1972.9</v>
      </c>
      <c r="C26" s="2">
        <f>0.1517*(COUNTIF($B$13:B26,"&gt;0.0")^2)+8.927*(COUNTIF($B$13:B26,"&gt;0.0"))+1940.3</f>
        <v>2095.0112</v>
      </c>
      <c r="D26" s="2">
        <f t="shared" si="0"/>
        <v>-122.11119999999983</v>
      </c>
      <c r="E26" s="2">
        <f t="shared" si="1"/>
        <v>0</v>
      </c>
      <c r="F26" s="2">
        <f t="shared" si="2"/>
        <v>-122.11119999999983</v>
      </c>
      <c r="G26" s="2">
        <f t="shared" si="3"/>
        <v>-5.82866573696598</v>
      </c>
    </row>
    <row r="27" spans="1:7" ht="12.75">
      <c r="A27" t="s">
        <v>235</v>
      </c>
      <c r="B27">
        <v>2050.1</v>
      </c>
      <c r="C27" s="2">
        <f>0.1517*(COUNTIF($B$13:B27,"&gt;0.0")^2)+8.927*(COUNTIF($B$13:B27,"&gt;0.0"))+1940.3</f>
        <v>2108.3375</v>
      </c>
      <c r="D27" s="2">
        <f t="shared" si="0"/>
        <v>-58.23750000000018</v>
      </c>
      <c r="E27" s="2">
        <f t="shared" si="1"/>
        <v>0</v>
      </c>
      <c r="F27" s="2">
        <f t="shared" si="2"/>
        <v>-58.23750000000018</v>
      </c>
      <c r="G27" s="2">
        <f t="shared" si="3"/>
        <v>-2.762247505439721</v>
      </c>
    </row>
    <row r="28" spans="1:7" ht="12.75">
      <c r="A28" t="s">
        <v>234</v>
      </c>
      <c r="B28">
        <v>2086.2</v>
      </c>
      <c r="C28" s="2">
        <f>0.1517*(COUNTIF($B$13:B28,"&gt;0.0")^2)+8.927*(COUNTIF($B$13:B28,"&gt;0.0"))+1940.3</f>
        <v>2121.9672</v>
      </c>
      <c r="D28" s="2">
        <f t="shared" si="0"/>
        <v>-35.76720000000023</v>
      </c>
      <c r="E28" s="2">
        <f t="shared" si="1"/>
        <v>0</v>
      </c>
      <c r="F28" s="2">
        <f t="shared" si="2"/>
        <v>-35.76720000000023</v>
      </c>
      <c r="G28" s="2">
        <f t="shared" si="3"/>
        <v>-1.6855679955844853</v>
      </c>
    </row>
    <row r="29" spans="1:7" ht="12.75">
      <c r="A29" t="s">
        <v>233</v>
      </c>
      <c r="B29">
        <v>2112.5</v>
      </c>
      <c r="C29" s="2">
        <f>0.1517*(COUNTIF($B$13:B29,"&gt;0.0")^2)+8.927*(COUNTIF($B$13:B29,"&gt;0.0"))+1940.3</f>
        <v>2135.9003</v>
      </c>
      <c r="D29" s="2">
        <f t="shared" si="0"/>
        <v>-23.40029999999979</v>
      </c>
      <c r="E29" s="2">
        <f t="shared" si="1"/>
        <v>0</v>
      </c>
      <c r="F29" s="2">
        <f t="shared" si="2"/>
        <v>-23.40029999999979</v>
      </c>
      <c r="G29" s="2">
        <f t="shared" si="3"/>
        <v>-1.0955707998168167</v>
      </c>
    </row>
    <row r="30" spans="1:7" ht="12.75">
      <c r="A30" t="s">
        <v>232</v>
      </c>
      <c r="B30">
        <v>2147.6</v>
      </c>
      <c r="C30" s="2">
        <f>0.1517*(COUNTIF($B$13:B30,"&gt;0.0")^2)+8.927*(COUNTIF($B$13:B30,"&gt;0.0"))+1940.3</f>
        <v>2150.1367999999998</v>
      </c>
      <c r="D30" s="2">
        <f t="shared" si="0"/>
        <v>-2.5367999999998574</v>
      </c>
      <c r="E30" s="2">
        <f t="shared" si="1"/>
        <v>0</v>
      </c>
      <c r="F30" s="2">
        <f t="shared" si="2"/>
        <v>-2.5367999999998574</v>
      </c>
      <c r="G30" s="2">
        <f t="shared" si="3"/>
        <v>-0.11798319065093243</v>
      </c>
    </row>
    <row r="31" spans="1:7" ht="12.75">
      <c r="A31" t="s">
        <v>231</v>
      </c>
      <c r="B31">
        <v>2190.4</v>
      </c>
      <c r="C31" s="2">
        <f>0.1517*(COUNTIF($B$13:B31,"&gt;0.0")^2)+8.927*(COUNTIF($B$13:B31,"&gt;0.0"))+1940.3</f>
        <v>2164.6767</v>
      </c>
      <c r="D31" s="2">
        <f t="shared" si="0"/>
        <v>25.72330000000011</v>
      </c>
      <c r="E31" s="2">
        <f t="shared" si="1"/>
        <v>25.72330000000011</v>
      </c>
      <c r="F31" s="2">
        <f t="shared" si="2"/>
        <v>0</v>
      </c>
      <c r="G31" s="2">
        <f t="shared" si="3"/>
        <v>1.1883206392899277</v>
      </c>
    </row>
    <row r="32" spans="1:7" ht="12.75">
      <c r="A32" t="s">
        <v>230</v>
      </c>
      <c r="B32">
        <v>2194.1</v>
      </c>
      <c r="C32" s="2">
        <f>0.1517*(COUNTIF($B$13:B32,"&gt;0.0")^2)+8.927*(COUNTIF($B$13:B32,"&gt;0.0"))+1940.3</f>
        <v>2179.52</v>
      </c>
      <c r="D32" s="2">
        <f t="shared" si="0"/>
        <v>14.579999999999927</v>
      </c>
      <c r="E32" s="2">
        <f t="shared" si="1"/>
        <v>14.579999999999927</v>
      </c>
      <c r="F32" s="2">
        <f t="shared" si="2"/>
        <v>0</v>
      </c>
      <c r="G32" s="2">
        <f t="shared" si="3"/>
        <v>0.6689546322125939</v>
      </c>
    </row>
    <row r="33" spans="1:7" ht="12.75">
      <c r="A33" t="s">
        <v>229</v>
      </c>
      <c r="B33">
        <v>2216.2</v>
      </c>
      <c r="C33" s="2">
        <f>0.1517*(COUNTIF($B$13:B33,"&gt;0.0")^2)+8.927*(COUNTIF($B$13:B33,"&gt;0.0"))+1940.3</f>
        <v>2194.6666999999998</v>
      </c>
      <c r="D33" s="2">
        <f t="shared" si="0"/>
        <v>21.533300000000054</v>
      </c>
      <c r="E33" s="2">
        <f t="shared" si="1"/>
        <v>21.533300000000054</v>
      </c>
      <c r="F33" s="2">
        <f t="shared" si="2"/>
        <v>0</v>
      </c>
      <c r="G33" s="2">
        <f t="shared" si="3"/>
        <v>0.9811649304197333</v>
      </c>
    </row>
    <row r="34" spans="1:7" ht="12.75">
      <c r="A34" t="s">
        <v>228</v>
      </c>
      <c r="B34">
        <v>2218.6</v>
      </c>
      <c r="C34" s="2">
        <f>0.1517*(COUNTIF($B$13:B34,"&gt;0.0")^2)+8.927*(COUNTIF($B$13:B34,"&gt;0.0"))+1940.3</f>
        <v>2210.1168</v>
      </c>
      <c r="D34" s="2">
        <f t="shared" si="0"/>
        <v>8.483200000000124</v>
      </c>
      <c r="E34" s="2">
        <f t="shared" si="1"/>
        <v>8.483200000000124</v>
      </c>
      <c r="F34" s="2">
        <f t="shared" si="2"/>
        <v>0</v>
      </c>
      <c r="G34" s="2">
        <f t="shared" si="3"/>
        <v>0.38383491768399414</v>
      </c>
    </row>
    <row r="35" spans="1:7" ht="12.75">
      <c r="A35" t="s">
        <v>227</v>
      </c>
      <c r="B35">
        <v>2233.5</v>
      </c>
      <c r="C35" s="2">
        <f>0.1517*(COUNTIF($B$13:B35,"&gt;0.0")^2)+8.927*(COUNTIF($B$13:B35,"&gt;0.0"))+1940.3</f>
        <v>2225.8703</v>
      </c>
      <c r="D35" s="2">
        <f t="shared" si="0"/>
        <v>7.629699999999957</v>
      </c>
      <c r="E35" s="2">
        <f t="shared" si="1"/>
        <v>7.629699999999957</v>
      </c>
      <c r="F35" s="2">
        <f t="shared" si="2"/>
        <v>0</v>
      </c>
      <c r="G35" s="2">
        <f t="shared" si="3"/>
        <v>0.3427737905483512</v>
      </c>
    </row>
    <row r="36" spans="1:7" ht="12.75">
      <c r="A36" t="s">
        <v>226</v>
      </c>
      <c r="B36">
        <v>2307.2</v>
      </c>
      <c r="C36" s="2">
        <f>0.1517*(COUNTIF($B$13:B36,"&gt;0.0")^2)+8.927*(COUNTIF($B$13:B36,"&gt;0.0"))+1940.3</f>
        <v>2241.9272</v>
      </c>
      <c r="D36" s="2">
        <f t="shared" si="0"/>
        <v>65.27279999999973</v>
      </c>
      <c r="E36" s="2">
        <f t="shared" si="1"/>
        <v>65.27279999999973</v>
      </c>
      <c r="F36" s="2">
        <f t="shared" si="2"/>
        <v>0</v>
      </c>
      <c r="G36" s="2">
        <f t="shared" si="3"/>
        <v>2.911459390831234</v>
      </c>
    </row>
    <row r="37" spans="1:7" ht="12.75">
      <c r="A37" t="s">
        <v>225</v>
      </c>
      <c r="B37">
        <v>2350.4</v>
      </c>
      <c r="C37" s="2">
        <f>0.1517*(COUNTIF($B$13:B37,"&gt;0.0")^2)+8.927*(COUNTIF($B$13:B37,"&gt;0.0"))+1940.3</f>
        <v>2258.2875</v>
      </c>
      <c r="D37" s="2">
        <f t="shared" si="0"/>
        <v>92.11250000000018</v>
      </c>
      <c r="E37" s="2">
        <f t="shared" si="1"/>
        <v>92.11250000000018</v>
      </c>
      <c r="F37" s="2">
        <f t="shared" si="2"/>
        <v>0</v>
      </c>
      <c r="G37" s="2">
        <f t="shared" si="3"/>
        <v>4.07886506921728</v>
      </c>
    </row>
    <row r="38" spans="1:7" ht="12.75">
      <c r="A38" t="s">
        <v>224</v>
      </c>
      <c r="B38">
        <v>2368.2</v>
      </c>
      <c r="C38" s="2">
        <f>0.1517*(COUNTIF($B$13:B38,"&gt;0.0")^2)+8.927*(COUNTIF($B$13:B38,"&gt;0.0"))+1940.3</f>
        <v>2274.9512</v>
      </c>
      <c r="D38" s="2">
        <f t="shared" si="0"/>
        <v>93.24879999999985</v>
      </c>
      <c r="E38" s="2">
        <f t="shared" si="1"/>
        <v>93.24879999999985</v>
      </c>
      <c r="F38" s="2">
        <f t="shared" si="2"/>
        <v>0</v>
      </c>
      <c r="G38" s="2">
        <f t="shared" si="3"/>
        <v>4.09893627608363</v>
      </c>
    </row>
    <row r="39" spans="1:7" ht="12.75">
      <c r="A39" t="s">
        <v>223</v>
      </c>
      <c r="B39">
        <v>2353.8</v>
      </c>
      <c r="C39" s="2">
        <f>0.1517*(COUNTIF($B$13:B39,"&gt;0.0")^2)+8.927*(COUNTIF($B$13:B39,"&gt;0.0"))+1940.3</f>
        <v>2291.9183</v>
      </c>
      <c r="D39" s="2">
        <f t="shared" si="0"/>
        <v>61.881700000000365</v>
      </c>
      <c r="E39" s="2">
        <f t="shared" si="1"/>
        <v>61.881700000000365</v>
      </c>
      <c r="F39" s="2">
        <f t="shared" si="2"/>
        <v>0</v>
      </c>
      <c r="G39" s="2">
        <f t="shared" si="3"/>
        <v>2.6999958942690223</v>
      </c>
    </row>
    <row r="40" spans="1:7" ht="12.75">
      <c r="A40" t="s">
        <v>222</v>
      </c>
      <c r="B40">
        <v>2316.5</v>
      </c>
      <c r="C40" s="2">
        <f>0.1517*(COUNTIF($B$13:B40,"&gt;0.0")^2)+8.927*(COUNTIF($B$13:B40,"&gt;0.0"))+1940.3</f>
        <v>2309.1888</v>
      </c>
      <c r="D40" s="2">
        <f t="shared" si="0"/>
        <v>7.311200000000099</v>
      </c>
      <c r="E40" s="2">
        <f t="shared" si="1"/>
        <v>7.311200000000099</v>
      </c>
      <c r="F40" s="2">
        <f t="shared" si="2"/>
        <v>0</v>
      </c>
      <c r="G40" s="2">
        <f t="shared" si="3"/>
        <v>0.31661334924195456</v>
      </c>
    </row>
    <row r="41" spans="1:7" ht="12.75">
      <c r="A41" t="s">
        <v>221</v>
      </c>
      <c r="B41">
        <v>2305.5</v>
      </c>
      <c r="C41" s="2">
        <f>0.1517*(COUNTIF($B$13:B41,"&gt;0.0")^2)+8.927*(COUNTIF($B$13:B41,"&gt;0.0"))+1940.3</f>
        <v>2326.7626999999998</v>
      </c>
      <c r="D41" s="2">
        <f t="shared" si="0"/>
        <v>-21.262699999999768</v>
      </c>
      <c r="E41" s="2">
        <f t="shared" si="1"/>
        <v>0</v>
      </c>
      <c r="F41" s="2">
        <f t="shared" si="2"/>
        <v>-21.262699999999768</v>
      </c>
      <c r="G41" s="2">
        <f t="shared" si="3"/>
        <v>-0.9138319090296476</v>
      </c>
    </row>
    <row r="42" spans="1:7" ht="12.75">
      <c r="A42" t="s">
        <v>220</v>
      </c>
      <c r="B42">
        <v>2308.4</v>
      </c>
      <c r="C42" s="2">
        <f>0.1517*(COUNTIF($B$13:B42,"&gt;0.0")^2)+8.927*(COUNTIF($B$13:B42,"&gt;0.0"))+1940.3</f>
        <v>2344.64</v>
      </c>
      <c r="D42" s="2">
        <f t="shared" si="0"/>
        <v>-36.23999999999978</v>
      </c>
      <c r="E42" s="2">
        <f t="shared" si="1"/>
        <v>0</v>
      </c>
      <c r="F42" s="2">
        <f t="shared" si="2"/>
        <v>-36.23999999999978</v>
      </c>
      <c r="G42" s="2">
        <f t="shared" si="3"/>
        <v>-1.5456530640098174</v>
      </c>
    </row>
    <row r="43" spans="1:7" ht="12.75">
      <c r="A43" t="s">
        <v>219</v>
      </c>
      <c r="B43">
        <v>2334.4</v>
      </c>
      <c r="C43" s="2">
        <f>0.1517*(COUNTIF($B$13:B43,"&gt;0.0")^2)+8.927*(COUNTIF($B$13:B43,"&gt;0.0"))+1940.3</f>
        <v>2362.8206999999998</v>
      </c>
      <c r="D43" s="2">
        <f t="shared" si="0"/>
        <v>-28.42069999999967</v>
      </c>
      <c r="E43" s="2">
        <f t="shared" si="1"/>
        <v>0</v>
      </c>
      <c r="F43" s="2">
        <f t="shared" si="2"/>
        <v>-28.42069999999967</v>
      </c>
      <c r="G43" s="2">
        <f t="shared" si="3"/>
        <v>-1.2028293132864323</v>
      </c>
    </row>
    <row r="44" spans="1:7" ht="12.75">
      <c r="A44" t="s">
        <v>218</v>
      </c>
      <c r="B44">
        <v>2381.2</v>
      </c>
      <c r="C44" s="2">
        <f>0.1517*(COUNTIF($B$13:B44,"&gt;0.0")^2)+8.927*(COUNTIF($B$13:B44,"&gt;0.0"))+1940.3</f>
        <v>2381.3048</v>
      </c>
      <c r="D44" s="2">
        <f t="shared" si="0"/>
        <v>-0.1048000000000684</v>
      </c>
      <c r="E44" s="2">
        <f t="shared" si="1"/>
        <v>0</v>
      </c>
      <c r="F44" s="2">
        <f t="shared" si="2"/>
        <v>-0.1048000000000684</v>
      </c>
      <c r="G44" s="2">
        <f t="shared" si="3"/>
        <v>-0.004400948589196494</v>
      </c>
    </row>
    <row r="45" spans="1:7" ht="12.75">
      <c r="A45" t="s">
        <v>217</v>
      </c>
      <c r="B45">
        <v>2449.7</v>
      </c>
      <c r="C45" s="2">
        <f>0.1517*(COUNTIF($B$13:B45,"&gt;0.0")^2)+8.927*(COUNTIF($B$13:B45,"&gt;0.0"))+1940.3</f>
        <v>2400.0923</v>
      </c>
      <c r="D45" s="2">
        <f t="shared" si="0"/>
        <v>49.60770000000002</v>
      </c>
      <c r="E45" s="2">
        <f t="shared" si="1"/>
        <v>49.60770000000002</v>
      </c>
      <c r="F45" s="2">
        <f t="shared" si="2"/>
        <v>0</v>
      </c>
      <c r="G45" s="2">
        <f t="shared" si="3"/>
        <v>2.066908010162777</v>
      </c>
    </row>
    <row r="46" spans="1:7" ht="12.75">
      <c r="A46" t="s">
        <v>216</v>
      </c>
      <c r="B46">
        <v>2490.3</v>
      </c>
      <c r="C46" s="2">
        <f>0.1517*(COUNTIF($B$13:B46,"&gt;0.0")^2)+8.927*(COUNTIF($B$13:B46,"&gt;0.0"))+1940.3</f>
        <v>2419.1832</v>
      </c>
      <c r="D46" s="2">
        <f t="shared" si="0"/>
        <v>71.11680000000024</v>
      </c>
      <c r="E46" s="2">
        <f t="shared" si="1"/>
        <v>71.11680000000024</v>
      </c>
      <c r="F46" s="2">
        <f t="shared" si="2"/>
        <v>0</v>
      </c>
      <c r="G46" s="2">
        <f t="shared" si="3"/>
        <v>2.939702954286399</v>
      </c>
    </row>
    <row r="47" spans="1:7" ht="12.75">
      <c r="A47" t="s">
        <v>215</v>
      </c>
      <c r="B47">
        <v>2523.5</v>
      </c>
      <c r="C47" s="2">
        <f>0.1517*(COUNTIF($B$13:B47,"&gt;0.0")^2)+8.927*(COUNTIF($B$13:B47,"&gt;0.0"))+1940.3</f>
        <v>2438.5775</v>
      </c>
      <c r="D47" s="2">
        <f t="shared" si="0"/>
        <v>84.92250000000013</v>
      </c>
      <c r="E47" s="2">
        <f t="shared" si="1"/>
        <v>84.92250000000013</v>
      </c>
      <c r="F47" s="2">
        <f t="shared" si="2"/>
        <v>0</v>
      </c>
      <c r="G47" s="2">
        <f t="shared" si="3"/>
        <v>3.4824605738386474</v>
      </c>
    </row>
    <row r="48" spans="1:7" ht="12.75">
      <c r="A48" t="s">
        <v>214</v>
      </c>
      <c r="B48">
        <v>2537.6</v>
      </c>
      <c r="C48" s="2">
        <f>0.1517*(COUNTIF($B$13:B48,"&gt;0.0")^2)+8.927*(COUNTIF($B$13:B48,"&gt;0.0"))+1940.3</f>
        <v>2458.2752</v>
      </c>
      <c r="D48" s="2">
        <f t="shared" si="0"/>
        <v>79.32479999999987</v>
      </c>
      <c r="E48" s="2">
        <f t="shared" si="1"/>
        <v>79.32479999999987</v>
      </c>
      <c r="F48" s="2">
        <f t="shared" si="2"/>
        <v>0</v>
      </c>
      <c r="G48" s="2">
        <f t="shared" si="3"/>
        <v>3.226847832171104</v>
      </c>
    </row>
    <row r="49" spans="1:7" ht="12.75">
      <c r="A49" t="s">
        <v>213</v>
      </c>
      <c r="B49">
        <v>2526.1</v>
      </c>
      <c r="C49" s="2">
        <f>0.1517*(COUNTIF($B$13:B49,"&gt;0.0")^2)+8.927*(COUNTIF($B$13:B49,"&gt;0.0"))+1940.3</f>
        <v>2478.2763</v>
      </c>
      <c r="D49" s="2">
        <f t="shared" si="0"/>
        <v>47.82369999999992</v>
      </c>
      <c r="E49" s="2">
        <f t="shared" si="1"/>
        <v>47.82369999999992</v>
      </c>
      <c r="F49" s="2">
        <f t="shared" si="2"/>
        <v>0</v>
      </c>
      <c r="G49" s="2">
        <f t="shared" si="3"/>
        <v>1.929716230591396</v>
      </c>
    </row>
    <row r="50" spans="1:7" ht="12.75">
      <c r="A50" t="s">
        <v>212</v>
      </c>
      <c r="B50">
        <v>2545.9</v>
      </c>
      <c r="C50" s="2">
        <f>0.1517*(COUNTIF($B$13:B50,"&gt;0.0")^2)+8.927*(COUNTIF($B$13:B50,"&gt;0.0"))+1940.3</f>
        <v>2498.5807999999997</v>
      </c>
      <c r="D50" s="2">
        <f t="shared" si="0"/>
        <v>47.319200000000365</v>
      </c>
      <c r="E50" s="2">
        <f t="shared" si="1"/>
        <v>47.319200000000365</v>
      </c>
      <c r="F50" s="2">
        <f t="shared" si="2"/>
        <v>0</v>
      </c>
      <c r="G50" s="2">
        <f t="shared" si="3"/>
        <v>1.8938430968492341</v>
      </c>
    </row>
    <row r="51" spans="1:7" ht="12.75">
      <c r="A51" t="s">
        <v>211</v>
      </c>
      <c r="B51">
        <v>2542.7</v>
      </c>
      <c r="C51" s="2">
        <f>0.1517*(COUNTIF($B$13:B51,"&gt;0.0")^2)+8.927*(COUNTIF($B$13:B51,"&gt;0.0"))+1940.3</f>
        <v>2519.1886999999997</v>
      </c>
      <c r="D51" s="2">
        <f t="shared" si="0"/>
        <v>23.51130000000012</v>
      </c>
      <c r="E51" s="2">
        <f t="shared" si="1"/>
        <v>23.51130000000012</v>
      </c>
      <c r="F51" s="2">
        <f t="shared" si="2"/>
        <v>0</v>
      </c>
      <c r="G51" s="2">
        <f t="shared" si="3"/>
        <v>0.9332885623057979</v>
      </c>
    </row>
    <row r="52" spans="1:7" ht="12.75">
      <c r="A52" t="s">
        <v>210</v>
      </c>
      <c r="B52">
        <v>2584.3</v>
      </c>
      <c r="C52" s="2">
        <f>0.1517*(COUNTIF($B$13:B52,"&gt;0.0")^2)+8.927*(COUNTIF($B$13:B52,"&gt;0.0"))+1940.3</f>
        <v>2540.1</v>
      </c>
      <c r="D52" s="2">
        <f t="shared" si="0"/>
        <v>44.20000000000027</v>
      </c>
      <c r="E52" s="2">
        <f t="shared" si="1"/>
        <v>44.20000000000027</v>
      </c>
      <c r="F52" s="2">
        <f t="shared" si="2"/>
        <v>0</v>
      </c>
      <c r="G52" s="2">
        <f t="shared" si="3"/>
        <v>1.7400889728750943</v>
      </c>
    </row>
    <row r="53" spans="1:7" ht="12.75">
      <c r="A53" t="s">
        <v>209</v>
      </c>
      <c r="B53">
        <v>2600.2</v>
      </c>
      <c r="C53" s="2">
        <f>0.1517*(COUNTIF($B$13:B53,"&gt;0.0")^2)+8.927*(COUNTIF($B$13:B53,"&gt;0.0"))+1940.3</f>
        <v>2561.3147</v>
      </c>
      <c r="D53" s="2">
        <f t="shared" si="0"/>
        <v>38.885299999999916</v>
      </c>
      <c r="E53" s="2">
        <f t="shared" si="1"/>
        <v>38.885299999999916</v>
      </c>
      <c r="F53" s="2">
        <f t="shared" si="2"/>
        <v>0</v>
      </c>
      <c r="G53" s="2">
        <f t="shared" si="3"/>
        <v>1.518177364148182</v>
      </c>
    </row>
    <row r="54" spans="1:7" ht="12.75">
      <c r="A54" t="s">
        <v>208</v>
      </c>
      <c r="B54">
        <v>2593.9</v>
      </c>
      <c r="C54" s="2">
        <f>0.1517*(COUNTIF($B$13:B54,"&gt;0.0")^2)+8.927*(COUNTIF($B$13:B54,"&gt;0.0"))+1940.3</f>
        <v>2582.8328</v>
      </c>
      <c r="D54" s="2">
        <f t="shared" si="0"/>
        <v>11.067199999999957</v>
      </c>
      <c r="E54" s="2">
        <f t="shared" si="1"/>
        <v>11.067199999999957</v>
      </c>
      <c r="F54" s="2">
        <f t="shared" si="2"/>
        <v>0</v>
      </c>
      <c r="G54" s="2">
        <f t="shared" si="3"/>
        <v>0.42849076409436787</v>
      </c>
    </row>
    <row r="55" spans="1:7" ht="12.75">
      <c r="A55" t="s">
        <v>207</v>
      </c>
      <c r="B55">
        <v>2618.9</v>
      </c>
      <c r="C55" s="2">
        <f>0.1517*(COUNTIF($B$13:B55,"&gt;0.0")^2)+8.927*(COUNTIF($B$13:B55,"&gt;0.0"))+1940.3</f>
        <v>2604.6543</v>
      </c>
      <c r="D55" s="2">
        <f t="shared" si="0"/>
        <v>14.245699999999943</v>
      </c>
      <c r="E55" s="2">
        <f t="shared" si="1"/>
        <v>14.245699999999943</v>
      </c>
      <c r="F55" s="2">
        <f t="shared" si="2"/>
        <v>0</v>
      </c>
      <c r="G55" s="2">
        <f t="shared" si="3"/>
        <v>0.5469324662393754</v>
      </c>
    </row>
    <row r="56" spans="1:7" ht="12.75">
      <c r="A56" t="s">
        <v>206</v>
      </c>
      <c r="B56">
        <v>2591.3</v>
      </c>
      <c r="C56" s="2">
        <f>0.1517*(COUNTIF($B$13:B56,"&gt;0.0")^2)+8.927*(COUNTIF($B$13:B56,"&gt;0.0"))+1940.3</f>
        <v>2626.7792</v>
      </c>
      <c r="D56" s="2">
        <f t="shared" si="0"/>
        <v>-35.479199999999764</v>
      </c>
      <c r="E56" s="2">
        <f t="shared" si="1"/>
        <v>0</v>
      </c>
      <c r="F56" s="2">
        <f t="shared" si="2"/>
        <v>-35.479199999999764</v>
      </c>
      <c r="G56" s="2">
        <f t="shared" si="3"/>
        <v>-1.3506730980662465</v>
      </c>
    </row>
    <row r="57" spans="1:7" ht="12.75">
      <c r="A57" t="s">
        <v>205</v>
      </c>
      <c r="B57">
        <v>2521.2</v>
      </c>
      <c r="C57" s="2">
        <f>0.1517*(COUNTIF($B$13:B57,"&gt;0.0")^2)+8.927*(COUNTIF($B$13:B57,"&gt;0.0"))+1940.3</f>
        <v>2649.2075</v>
      </c>
      <c r="D57" s="2">
        <f t="shared" si="0"/>
        <v>-128.00750000000016</v>
      </c>
      <c r="E57" s="2">
        <f t="shared" si="1"/>
        <v>0</v>
      </c>
      <c r="F57" s="2">
        <f t="shared" si="2"/>
        <v>-128.00750000000016</v>
      </c>
      <c r="G57" s="2">
        <f t="shared" si="3"/>
        <v>-4.831916714715633</v>
      </c>
    </row>
    <row r="58" spans="1:7" ht="12.75">
      <c r="A58" t="s">
        <v>204</v>
      </c>
      <c r="B58">
        <v>2536.6</v>
      </c>
      <c r="C58" s="2">
        <f>0.1517*(COUNTIF($B$13:B58,"&gt;0.0")^2)+8.927*(COUNTIF($B$13:B58,"&gt;0.0"))+1940.3</f>
        <v>2671.9392</v>
      </c>
      <c r="D58" s="2">
        <f t="shared" si="0"/>
        <v>-135.3391999999999</v>
      </c>
      <c r="E58" s="2">
        <f t="shared" si="1"/>
        <v>0</v>
      </c>
      <c r="F58" s="2">
        <f t="shared" si="2"/>
        <v>-135.3391999999999</v>
      </c>
      <c r="G58" s="2">
        <f t="shared" si="3"/>
        <v>-5.0652050765226955</v>
      </c>
    </row>
    <row r="59" spans="1:7" ht="12.75">
      <c r="A59" t="s">
        <v>203</v>
      </c>
      <c r="B59">
        <v>2596.1</v>
      </c>
      <c r="C59" s="2">
        <f>0.1517*(COUNTIF($B$13:B59,"&gt;0.0")^2)+8.927*(COUNTIF($B$13:B59,"&gt;0.0"))+1940.3</f>
        <v>2694.9743</v>
      </c>
      <c r="D59" s="2">
        <f t="shared" si="0"/>
        <v>-98.87429999999995</v>
      </c>
      <c r="E59" s="2">
        <f t="shared" si="1"/>
        <v>0</v>
      </c>
      <c r="F59" s="2">
        <f t="shared" si="2"/>
        <v>-98.87429999999995</v>
      </c>
      <c r="G59" s="2">
        <f t="shared" si="3"/>
        <v>-3.668840181518612</v>
      </c>
    </row>
    <row r="60" spans="1:7" ht="12.75">
      <c r="A60" t="s">
        <v>202</v>
      </c>
      <c r="B60">
        <v>2656.6</v>
      </c>
      <c r="C60" s="2">
        <f>0.1517*(COUNTIF($B$13:B60,"&gt;0.0")^2)+8.927*(COUNTIF($B$13:B60,"&gt;0.0"))+1940.3</f>
        <v>2718.3127999999997</v>
      </c>
      <c r="D60" s="2">
        <f t="shared" si="0"/>
        <v>-61.71279999999979</v>
      </c>
      <c r="E60" s="2">
        <f t="shared" si="1"/>
        <v>0</v>
      </c>
      <c r="F60" s="2">
        <f t="shared" si="2"/>
        <v>-61.71279999999979</v>
      </c>
      <c r="G60" s="2">
        <f t="shared" si="3"/>
        <v>-2.2702611708262492</v>
      </c>
    </row>
    <row r="61" spans="1:7" ht="12.75">
      <c r="A61" t="s">
        <v>201</v>
      </c>
      <c r="B61">
        <v>2710.3</v>
      </c>
      <c r="C61" s="2">
        <f>0.1517*(COUNTIF($B$13:B61,"&gt;0.0")^2)+8.927*(COUNTIF($B$13:B61,"&gt;0.0"))+1940.3</f>
        <v>2741.9547000000002</v>
      </c>
      <c r="D61" s="2">
        <f t="shared" si="0"/>
        <v>-31.654700000000048</v>
      </c>
      <c r="E61" s="2">
        <f t="shared" si="1"/>
        <v>0</v>
      </c>
      <c r="F61" s="2">
        <f t="shared" si="2"/>
        <v>-31.654700000000048</v>
      </c>
      <c r="G61" s="2">
        <f t="shared" si="3"/>
        <v>-1.154457438702399</v>
      </c>
    </row>
    <row r="62" spans="1:7" ht="12.75">
      <c r="A62" t="s">
        <v>200</v>
      </c>
      <c r="B62">
        <v>2778.8</v>
      </c>
      <c r="C62" s="2">
        <f>0.1517*(COUNTIF($B$13:B62,"&gt;0.0")^2)+8.927*(COUNTIF($B$13:B62,"&gt;0.0"))+1940.3</f>
        <v>2765.8999999999996</v>
      </c>
      <c r="D62" s="2">
        <f t="shared" si="0"/>
        <v>12.900000000000546</v>
      </c>
      <c r="E62" s="2">
        <f t="shared" si="1"/>
        <v>12.900000000000546</v>
      </c>
      <c r="F62" s="2">
        <f t="shared" si="2"/>
        <v>0</v>
      </c>
      <c r="G62" s="2">
        <f t="shared" si="3"/>
        <v>0.4663943020355236</v>
      </c>
    </row>
    <row r="63" spans="1:7" ht="12.75">
      <c r="A63" t="s">
        <v>199</v>
      </c>
      <c r="B63">
        <v>2775.5</v>
      </c>
      <c r="C63" s="2">
        <f>0.1517*(COUNTIF($B$13:B63,"&gt;0.0")^2)+8.927*(COUNTIF($B$13:B63,"&gt;0.0"))+1940.3</f>
        <v>2790.1486999999997</v>
      </c>
      <c r="D63" s="2">
        <f t="shared" si="0"/>
        <v>-14.648699999999735</v>
      </c>
      <c r="E63" s="2">
        <f t="shared" si="1"/>
        <v>0</v>
      </c>
      <c r="F63" s="2">
        <f t="shared" si="2"/>
        <v>-14.648699999999735</v>
      </c>
      <c r="G63" s="2">
        <f t="shared" si="3"/>
        <v>-0.5250150287688874</v>
      </c>
    </row>
    <row r="64" spans="1:7" ht="12.75">
      <c r="A64" t="s">
        <v>198</v>
      </c>
      <c r="B64">
        <v>2785.2</v>
      </c>
      <c r="C64" s="2">
        <f>0.1517*(COUNTIF($B$13:B64,"&gt;0.0")^2)+8.927*(COUNTIF($B$13:B64,"&gt;0.0"))+1940.3</f>
        <v>2814.7007999999996</v>
      </c>
      <c r="D64" s="2">
        <f t="shared" si="0"/>
        <v>-29.5007999999998</v>
      </c>
      <c r="E64" s="2">
        <f t="shared" si="1"/>
        <v>0</v>
      </c>
      <c r="F64" s="2">
        <f t="shared" si="2"/>
        <v>-29.5007999999998</v>
      </c>
      <c r="G64" s="2">
        <f t="shared" si="3"/>
        <v>-1.0480971902946061</v>
      </c>
    </row>
    <row r="65" spans="1:7" ht="12.75">
      <c r="A65" t="s">
        <v>197</v>
      </c>
      <c r="B65">
        <v>2847.7</v>
      </c>
      <c r="C65" s="2">
        <f>0.1517*(COUNTIF($B$13:B65,"&gt;0.0")^2)+8.927*(COUNTIF($B$13:B65,"&gt;0.0"))+1940.3</f>
        <v>2839.5563</v>
      </c>
      <c r="D65" s="2">
        <f t="shared" si="0"/>
        <v>8.143699999999626</v>
      </c>
      <c r="E65" s="2">
        <f t="shared" si="1"/>
        <v>8.143699999999626</v>
      </c>
      <c r="F65" s="2">
        <f t="shared" si="2"/>
        <v>0</v>
      </c>
      <c r="G65" s="2">
        <f t="shared" si="3"/>
        <v>0.2867948066393199</v>
      </c>
    </row>
    <row r="66" spans="1:7" ht="12.75">
      <c r="A66" t="s">
        <v>196</v>
      </c>
      <c r="B66">
        <v>2834.4</v>
      </c>
      <c r="C66" s="2">
        <f>0.1517*(COUNTIF($B$13:B66,"&gt;0.0")^2)+8.927*(COUNTIF($B$13:B66,"&gt;0.0"))+1940.3</f>
        <v>2864.7151999999996</v>
      </c>
      <c r="D66" s="2">
        <f t="shared" si="0"/>
        <v>-30.31519999999955</v>
      </c>
      <c r="E66" s="2">
        <f t="shared" si="1"/>
        <v>0</v>
      </c>
      <c r="F66" s="2">
        <f t="shared" si="2"/>
        <v>-30.31519999999955</v>
      </c>
      <c r="G66" s="2">
        <f t="shared" si="3"/>
        <v>-1.058227358866234</v>
      </c>
    </row>
    <row r="67" spans="1:7" ht="12.75">
      <c r="A67" t="s">
        <v>195</v>
      </c>
      <c r="B67">
        <v>2839</v>
      </c>
      <c r="C67" s="2">
        <f>0.1517*(COUNTIF($B$13:B67,"&gt;0.0")^2)+8.927*(COUNTIF($B$13:B67,"&gt;0.0"))+1940.3</f>
        <v>2890.1775</v>
      </c>
      <c r="D67" s="2">
        <f t="shared" si="0"/>
        <v>-51.17749999999978</v>
      </c>
      <c r="E67" s="2">
        <f t="shared" si="1"/>
        <v>0</v>
      </c>
      <c r="F67" s="2">
        <f t="shared" si="2"/>
        <v>-51.17749999999978</v>
      </c>
      <c r="G67" s="2">
        <f t="shared" si="3"/>
        <v>-1.7707389944043157</v>
      </c>
    </row>
    <row r="68" spans="1:7" ht="12.75">
      <c r="A68" t="s">
        <v>194</v>
      </c>
      <c r="B68">
        <v>2802.6</v>
      </c>
      <c r="C68" s="2">
        <f>0.1517*(COUNTIF($B$13:B68,"&gt;0.0")^2)+8.927*(COUNTIF($B$13:B68,"&gt;0.0"))+1940.3</f>
        <v>2915.9431999999997</v>
      </c>
      <c r="D68" s="2">
        <f t="shared" si="0"/>
        <v>-113.3431999999998</v>
      </c>
      <c r="E68" s="2">
        <f t="shared" si="1"/>
        <v>0</v>
      </c>
      <c r="F68" s="2">
        <f t="shared" si="2"/>
        <v>-113.3431999999998</v>
      </c>
      <c r="G68" s="2">
        <f t="shared" si="3"/>
        <v>-3.887016729269617</v>
      </c>
    </row>
    <row r="69" spans="1:7" ht="12.75">
      <c r="A69" t="s">
        <v>193</v>
      </c>
      <c r="B69">
        <v>2819.3</v>
      </c>
      <c r="C69" s="2">
        <f>0.1517*(COUNTIF($B$13:B69,"&gt;0.0")^2)+8.927*(COUNTIF($B$13:B69,"&gt;0.0"))+1940.3</f>
        <v>2942.0123</v>
      </c>
      <c r="D69" s="2">
        <f t="shared" si="0"/>
        <v>-122.71229999999969</v>
      </c>
      <c r="E69" s="2">
        <f t="shared" si="1"/>
        <v>0</v>
      </c>
      <c r="F69" s="2">
        <f t="shared" si="2"/>
        <v>-122.71229999999969</v>
      </c>
      <c r="G69" s="2">
        <f t="shared" si="3"/>
        <v>-4.171032867537627</v>
      </c>
    </row>
    <row r="70" spans="1:7" ht="12.75">
      <c r="A70" t="s">
        <v>192</v>
      </c>
      <c r="B70">
        <v>2872</v>
      </c>
      <c r="C70" s="2">
        <f>0.1517*(COUNTIF($B$13:B70,"&gt;0.0")^2)+8.927*(COUNTIF($B$13:B70,"&gt;0.0"))+1940.3</f>
        <v>2968.3848</v>
      </c>
      <c r="D70" s="2">
        <f t="shared" si="0"/>
        <v>-96.38479999999981</v>
      </c>
      <c r="E70" s="2">
        <f t="shared" si="1"/>
        <v>0</v>
      </c>
      <c r="F70" s="2">
        <f t="shared" si="2"/>
        <v>-96.38479999999981</v>
      </c>
      <c r="G70" s="2">
        <f t="shared" si="3"/>
        <v>-3.2470453291635177</v>
      </c>
    </row>
    <row r="71" spans="1:7" ht="12.75">
      <c r="A71" t="s">
        <v>191</v>
      </c>
      <c r="B71">
        <v>2918.4</v>
      </c>
      <c r="C71" s="2">
        <f>0.1517*(COUNTIF($B$13:B71,"&gt;0.0")^2)+8.927*(COUNTIF($B$13:B71,"&gt;0.0"))+1940.3</f>
        <v>2995.0607</v>
      </c>
      <c r="D71" s="2">
        <f t="shared" si="0"/>
        <v>-76.6606999999999</v>
      </c>
      <c r="E71" s="2">
        <f t="shared" si="1"/>
        <v>0</v>
      </c>
      <c r="F71" s="2">
        <f t="shared" si="2"/>
        <v>-76.6606999999999</v>
      </c>
      <c r="G71" s="2">
        <f t="shared" si="3"/>
        <v>-2.559570829399214</v>
      </c>
    </row>
    <row r="72" spans="1:7" ht="12.75">
      <c r="A72" t="s">
        <v>190</v>
      </c>
      <c r="B72">
        <v>2977.8</v>
      </c>
      <c r="C72" s="2">
        <f>0.1517*(COUNTIF($B$13:B72,"&gt;0.0")^2)+8.927*(COUNTIF($B$13:B72,"&gt;0.0"))+1940.3</f>
        <v>3022.04</v>
      </c>
      <c r="D72" s="2">
        <f t="shared" si="0"/>
        <v>-44.23999999999978</v>
      </c>
      <c r="E72" s="2">
        <f t="shared" si="1"/>
        <v>0</v>
      </c>
      <c r="F72" s="2">
        <f t="shared" si="2"/>
        <v>-44.23999999999978</v>
      </c>
      <c r="G72" s="2">
        <f t="shared" si="3"/>
        <v>-1.463911794681731</v>
      </c>
    </row>
    <row r="73" spans="1:7" ht="12.75">
      <c r="A73" t="s">
        <v>189</v>
      </c>
      <c r="B73">
        <v>3031.2</v>
      </c>
      <c r="C73" s="2">
        <f>0.1517*(COUNTIF($B$13:B73,"&gt;0.0")^2)+8.927*(COUNTIF($B$13:B73,"&gt;0.0"))+1940.3</f>
        <v>3049.3226999999997</v>
      </c>
      <c r="D73" s="2">
        <f t="shared" si="0"/>
        <v>-18.122699999999895</v>
      </c>
      <c r="E73" s="2">
        <f t="shared" si="1"/>
        <v>0</v>
      </c>
      <c r="F73" s="2">
        <f t="shared" si="2"/>
        <v>-18.122699999999895</v>
      </c>
      <c r="G73" s="2">
        <f t="shared" si="3"/>
        <v>-0.5943188630052141</v>
      </c>
    </row>
    <row r="74" spans="1:7" ht="12.75">
      <c r="A74" t="s">
        <v>188</v>
      </c>
      <c r="B74">
        <v>3064.7</v>
      </c>
      <c r="C74" s="2">
        <f>0.1517*(COUNTIF($B$13:B74,"&gt;0.0")^2)+8.927*(COUNTIF($B$13:B74,"&gt;0.0"))+1940.3</f>
        <v>3076.9088</v>
      </c>
      <c r="D74" s="2">
        <f t="shared" si="0"/>
        <v>-12.208800000000338</v>
      </c>
      <c r="E74" s="2">
        <f t="shared" si="1"/>
        <v>0</v>
      </c>
      <c r="F74" s="2">
        <f t="shared" si="2"/>
        <v>-12.208800000000338</v>
      </c>
      <c r="G74" s="2">
        <f t="shared" si="3"/>
        <v>-0.3967878410955936</v>
      </c>
    </row>
    <row r="75" spans="1:7" ht="12.75">
      <c r="A75" t="s">
        <v>187</v>
      </c>
      <c r="B75">
        <v>3093</v>
      </c>
      <c r="C75" s="2">
        <f>0.1517*(COUNTIF($B$13:B75,"&gt;0.0")^2)+8.927*(COUNTIF($B$13:B75,"&gt;0.0"))+1940.3</f>
        <v>3104.7983</v>
      </c>
      <c r="D75" s="2">
        <f t="shared" si="0"/>
        <v>-11.798299999999927</v>
      </c>
      <c r="E75" s="2">
        <f t="shared" si="1"/>
        <v>0</v>
      </c>
      <c r="F75" s="2">
        <f t="shared" si="2"/>
        <v>-11.798299999999927</v>
      </c>
      <c r="G75" s="2">
        <f t="shared" si="3"/>
        <v>-0.38000214055772724</v>
      </c>
    </row>
    <row r="76" spans="1:7" ht="12.75">
      <c r="A76" t="s">
        <v>186</v>
      </c>
      <c r="B76">
        <v>3100.6</v>
      </c>
      <c r="C76" s="2">
        <f>0.1517*(COUNTIF($B$13:B76,"&gt;0.0")^2)+8.927*(COUNTIF($B$13:B76,"&gt;0.0"))+1940.3</f>
        <v>3132.9912</v>
      </c>
      <c r="D76" s="2">
        <f t="shared" si="0"/>
        <v>-32.391200000000026</v>
      </c>
      <c r="E76" s="2">
        <f t="shared" si="1"/>
        <v>0</v>
      </c>
      <c r="F76" s="2">
        <f t="shared" si="2"/>
        <v>-32.391200000000026</v>
      </c>
      <c r="G76" s="2">
        <f t="shared" si="3"/>
        <v>-1.0338745924342216</v>
      </c>
    </row>
    <row r="77" spans="1:7" ht="12.75">
      <c r="A77" t="s">
        <v>185</v>
      </c>
      <c r="B77">
        <v>3141.1</v>
      </c>
      <c r="C77" s="2">
        <f>0.1517*(COUNTIF($B$13:B77,"&gt;0.0")^2)+8.927*(COUNTIF($B$13:B77,"&gt;0.0"))+1940.3</f>
        <v>3161.4875</v>
      </c>
      <c r="D77" s="2">
        <f t="shared" si="0"/>
        <v>-20.387500000000273</v>
      </c>
      <c r="E77" s="2">
        <f t="shared" si="1"/>
        <v>0</v>
      </c>
      <c r="F77" s="2">
        <f t="shared" si="2"/>
        <v>-20.387500000000273</v>
      </c>
      <c r="G77" s="2">
        <f t="shared" si="3"/>
        <v>-0.6448704921338538</v>
      </c>
    </row>
    <row r="78" spans="1:7" ht="12.75">
      <c r="A78" t="s">
        <v>184</v>
      </c>
      <c r="B78">
        <v>3180.4</v>
      </c>
      <c r="C78" s="2">
        <f>0.1517*(COUNTIF($B$13:B78,"&gt;0.0")^2)+8.927*(COUNTIF($B$13:B78,"&gt;0.0"))+1940.3</f>
        <v>3190.2871999999998</v>
      </c>
      <c r="D78" s="2">
        <f aca="true" t="shared" si="4" ref="D78:D141">B78-C78</f>
        <v>-9.887199999999666</v>
      </c>
      <c r="E78" s="2">
        <f aca="true" t="shared" si="5" ref="E78:E141">IF(D78&gt;0,D78,0)</f>
        <v>0</v>
      </c>
      <c r="F78" s="2">
        <f aca="true" t="shared" si="6" ref="F78:F141">IF(D78&lt;0,D78,0)</f>
        <v>-9.887199999999666</v>
      </c>
      <c r="G78" s="2">
        <f aca="true" t="shared" si="7" ref="G78:G141">D78/C78*100</f>
        <v>-0.3099156715420376</v>
      </c>
    </row>
    <row r="79" spans="1:7" ht="12.75">
      <c r="A79" t="s">
        <v>183</v>
      </c>
      <c r="B79">
        <v>3240.3</v>
      </c>
      <c r="C79" s="2">
        <f>0.1517*(COUNTIF($B$13:B79,"&gt;0.0")^2)+8.927*(COUNTIF($B$13:B79,"&gt;0.0"))+1940.3</f>
        <v>3219.3903</v>
      </c>
      <c r="D79" s="2">
        <f t="shared" si="4"/>
        <v>20.909700000000157</v>
      </c>
      <c r="E79" s="2">
        <f t="shared" si="5"/>
        <v>20.909700000000157</v>
      </c>
      <c r="F79" s="2">
        <f t="shared" si="6"/>
        <v>0</v>
      </c>
      <c r="G79" s="2">
        <f t="shared" si="7"/>
        <v>0.6494925452188931</v>
      </c>
    </row>
    <row r="80" spans="1:7" ht="12.75">
      <c r="A80" t="s">
        <v>182</v>
      </c>
      <c r="B80">
        <v>3265</v>
      </c>
      <c r="C80" s="2">
        <f>0.1517*(COUNTIF($B$13:B80,"&gt;0.0")^2)+8.927*(COUNTIF($B$13:B80,"&gt;0.0"))+1940.3</f>
        <v>3248.7968</v>
      </c>
      <c r="D80" s="2">
        <f t="shared" si="4"/>
        <v>16.203199999999924</v>
      </c>
      <c r="E80" s="2">
        <f t="shared" si="5"/>
        <v>16.203199999999924</v>
      </c>
      <c r="F80" s="2">
        <f t="shared" si="6"/>
        <v>0</v>
      </c>
      <c r="G80" s="2">
        <f t="shared" si="7"/>
        <v>0.4987446429398085</v>
      </c>
    </row>
    <row r="81" spans="1:7" ht="12.75">
      <c r="A81" t="s">
        <v>181</v>
      </c>
      <c r="B81">
        <v>3338.2</v>
      </c>
      <c r="C81" s="2">
        <f>0.1517*(COUNTIF($B$13:B81,"&gt;0.0")^2)+8.927*(COUNTIF($B$13:B81,"&gt;0.0"))+1940.3</f>
        <v>3278.5067</v>
      </c>
      <c r="D81" s="2">
        <f t="shared" si="4"/>
        <v>59.69329999999991</v>
      </c>
      <c r="E81" s="2">
        <f t="shared" si="5"/>
        <v>59.69329999999991</v>
      </c>
      <c r="F81" s="2">
        <f t="shared" si="6"/>
        <v>0</v>
      </c>
      <c r="G81" s="2">
        <f t="shared" si="7"/>
        <v>1.8207466222350532</v>
      </c>
    </row>
    <row r="82" spans="1:7" ht="12.75">
      <c r="A82" t="s">
        <v>180</v>
      </c>
      <c r="B82">
        <v>3376.6</v>
      </c>
      <c r="C82" s="2">
        <f>0.1517*(COUNTIF($B$13:B82,"&gt;0.0")^2)+8.927*(COUNTIF($B$13:B82,"&gt;0.0"))+1940.3</f>
        <v>3308.52</v>
      </c>
      <c r="D82" s="2">
        <f t="shared" si="4"/>
        <v>68.07999999999993</v>
      </c>
      <c r="E82" s="2">
        <f t="shared" si="5"/>
        <v>68.07999999999993</v>
      </c>
      <c r="F82" s="2">
        <f t="shared" si="6"/>
        <v>0</v>
      </c>
      <c r="G82" s="2">
        <f t="shared" si="7"/>
        <v>2.0577176501879975</v>
      </c>
    </row>
    <row r="83" spans="1:7" ht="12.75">
      <c r="A83" t="s">
        <v>179</v>
      </c>
      <c r="B83">
        <v>3422.5</v>
      </c>
      <c r="C83" s="2">
        <f>0.1517*(COUNTIF($B$13:B83,"&gt;0.0")^2)+8.927*(COUNTIF($B$13:B83,"&gt;0.0"))+1940.3</f>
        <v>3338.8367</v>
      </c>
      <c r="D83" s="2">
        <f t="shared" si="4"/>
        <v>83.66330000000016</v>
      </c>
      <c r="E83" s="2">
        <f t="shared" si="5"/>
        <v>83.66330000000016</v>
      </c>
      <c r="F83" s="2">
        <f t="shared" si="6"/>
        <v>0</v>
      </c>
      <c r="G83" s="2">
        <f t="shared" si="7"/>
        <v>2.505761961943217</v>
      </c>
    </row>
    <row r="84" spans="1:7" ht="12.75">
      <c r="A84" t="s">
        <v>178</v>
      </c>
      <c r="B84">
        <v>3432</v>
      </c>
      <c r="C84" s="2">
        <f>0.1517*(COUNTIF($B$13:B84,"&gt;0.0")^2)+8.927*(COUNTIF($B$13:B84,"&gt;0.0"))+1940.3</f>
        <v>3369.4568</v>
      </c>
      <c r="D84" s="2">
        <f t="shared" si="4"/>
        <v>62.54320000000007</v>
      </c>
      <c r="E84" s="2">
        <f t="shared" si="5"/>
        <v>62.54320000000007</v>
      </c>
      <c r="F84" s="2">
        <f t="shared" si="6"/>
        <v>0</v>
      </c>
      <c r="G84" s="2">
        <f t="shared" si="7"/>
        <v>1.8561804976992158</v>
      </c>
    </row>
    <row r="85" spans="1:7" ht="12.75">
      <c r="A85" t="s">
        <v>177</v>
      </c>
      <c r="B85">
        <v>3516.3</v>
      </c>
      <c r="C85" s="2">
        <f>0.1517*(COUNTIF($B$13:B85,"&gt;0.0")^2)+8.927*(COUNTIF($B$13:B85,"&gt;0.0"))+1940.3</f>
        <v>3400.3803</v>
      </c>
      <c r="D85" s="2">
        <f t="shared" si="4"/>
        <v>115.91970000000038</v>
      </c>
      <c r="E85" s="2">
        <f t="shared" si="5"/>
        <v>115.91970000000038</v>
      </c>
      <c r="F85" s="2">
        <f t="shared" si="6"/>
        <v>0</v>
      </c>
      <c r="G85" s="2">
        <f t="shared" si="7"/>
        <v>3.409021632080399</v>
      </c>
    </row>
    <row r="86" spans="1:7" ht="12.75">
      <c r="A86" t="s">
        <v>176</v>
      </c>
      <c r="B86">
        <v>3564</v>
      </c>
      <c r="C86" s="2">
        <f>0.1517*(COUNTIF($B$13:B86,"&gt;0.0")^2)+8.927*(COUNTIF($B$13:B86,"&gt;0.0"))+1940.3</f>
        <v>3431.6072</v>
      </c>
      <c r="D86" s="2">
        <f t="shared" si="4"/>
        <v>132.39280000000008</v>
      </c>
      <c r="E86" s="2">
        <f t="shared" si="5"/>
        <v>132.39280000000008</v>
      </c>
      <c r="F86" s="2">
        <f t="shared" si="6"/>
        <v>0</v>
      </c>
      <c r="G86" s="2">
        <f t="shared" si="7"/>
        <v>3.858040628892493</v>
      </c>
    </row>
    <row r="87" spans="1:7" ht="12.75">
      <c r="A87" t="s">
        <v>175</v>
      </c>
      <c r="B87">
        <v>3636.3</v>
      </c>
      <c r="C87" s="2">
        <f>0.1517*(COUNTIF($B$13:B87,"&gt;0.0")^2)+8.927*(COUNTIF($B$13:B87,"&gt;0.0"))+1940.3</f>
        <v>3463.1375</v>
      </c>
      <c r="D87" s="2">
        <f t="shared" si="4"/>
        <v>173.16250000000036</v>
      </c>
      <c r="E87" s="2">
        <f t="shared" si="5"/>
        <v>173.16250000000036</v>
      </c>
      <c r="F87" s="2">
        <f t="shared" si="6"/>
        <v>0</v>
      </c>
      <c r="G87" s="2">
        <f t="shared" si="7"/>
        <v>5.000162424968699</v>
      </c>
    </row>
    <row r="88" spans="1:7" ht="12.75">
      <c r="A88" t="s">
        <v>174</v>
      </c>
      <c r="B88">
        <v>3724</v>
      </c>
      <c r="C88" s="2">
        <f>0.1517*(COUNTIF($B$13:B88,"&gt;0.0")^2)+8.927*(COUNTIF($B$13:B88,"&gt;0.0"))+1940.3</f>
        <v>3494.9712</v>
      </c>
      <c r="D88" s="2">
        <f t="shared" si="4"/>
        <v>229.02880000000005</v>
      </c>
      <c r="E88" s="2">
        <f t="shared" si="5"/>
        <v>229.02880000000005</v>
      </c>
      <c r="F88" s="2">
        <f t="shared" si="6"/>
        <v>0</v>
      </c>
      <c r="G88" s="2">
        <f t="shared" si="7"/>
        <v>6.55309548759658</v>
      </c>
    </row>
    <row r="89" spans="1:7" ht="12.75">
      <c r="A89" t="s">
        <v>173</v>
      </c>
      <c r="B89">
        <v>3815.4</v>
      </c>
      <c r="C89" s="2">
        <f>0.1517*(COUNTIF($B$13:B89,"&gt;0.0")^2)+8.927*(COUNTIF($B$13:B89,"&gt;0.0"))+1940.3</f>
        <v>3527.1083</v>
      </c>
      <c r="D89" s="2">
        <f t="shared" si="4"/>
        <v>288.2917000000002</v>
      </c>
      <c r="E89" s="2">
        <f t="shared" si="5"/>
        <v>288.2917000000002</v>
      </c>
      <c r="F89" s="2">
        <f t="shared" si="6"/>
        <v>0</v>
      </c>
      <c r="G89" s="2">
        <f t="shared" si="7"/>
        <v>8.173599319306419</v>
      </c>
    </row>
    <row r="90" spans="1:7" ht="12.75">
      <c r="A90" t="s">
        <v>172</v>
      </c>
      <c r="B90">
        <v>3828.1</v>
      </c>
      <c r="C90" s="2">
        <f>0.1517*(COUNTIF($B$13:B90,"&gt;0.0")^2)+8.927*(COUNTIF($B$13:B90,"&gt;0.0"))+1940.3</f>
        <v>3559.5487999999996</v>
      </c>
      <c r="D90" s="2">
        <f t="shared" si="4"/>
        <v>268.55120000000034</v>
      </c>
      <c r="E90" s="2">
        <f t="shared" si="5"/>
        <v>268.55120000000034</v>
      </c>
      <c r="F90" s="2">
        <f t="shared" si="6"/>
        <v>0</v>
      </c>
      <c r="G90" s="2">
        <f t="shared" si="7"/>
        <v>7.544529239211452</v>
      </c>
    </row>
    <row r="91" spans="1:7" ht="12.75">
      <c r="A91" t="s">
        <v>171</v>
      </c>
      <c r="B91">
        <v>3853.3</v>
      </c>
      <c r="C91" s="2">
        <f>0.1517*(COUNTIF($B$13:B91,"&gt;0.0")^2)+8.927*(COUNTIF($B$13:B91,"&gt;0.0"))+1940.3</f>
        <v>3592.2927</v>
      </c>
      <c r="D91" s="2">
        <f t="shared" si="4"/>
        <v>261.0073000000002</v>
      </c>
      <c r="E91" s="2">
        <f t="shared" si="5"/>
        <v>261.0073000000002</v>
      </c>
      <c r="F91" s="2">
        <f t="shared" si="6"/>
        <v>0</v>
      </c>
      <c r="G91" s="2">
        <f t="shared" si="7"/>
        <v>7.26575816051961</v>
      </c>
    </row>
    <row r="92" spans="1:7" ht="12.75">
      <c r="A92" t="s">
        <v>170</v>
      </c>
      <c r="B92">
        <v>3884.5</v>
      </c>
      <c r="C92" s="2">
        <f>0.1517*(COUNTIF($B$13:B92,"&gt;0.0")^2)+8.927*(COUNTIF($B$13:B92,"&gt;0.0"))+1940.3</f>
        <v>3625.34</v>
      </c>
      <c r="D92" s="2">
        <f t="shared" si="4"/>
        <v>259.15999999999985</v>
      </c>
      <c r="E92" s="2">
        <f t="shared" si="5"/>
        <v>259.15999999999985</v>
      </c>
      <c r="F92" s="2">
        <f t="shared" si="6"/>
        <v>0</v>
      </c>
      <c r="G92" s="2">
        <f t="shared" si="7"/>
        <v>7.148570892661097</v>
      </c>
    </row>
    <row r="93" spans="1:7" ht="12.75">
      <c r="A93" t="s">
        <v>169</v>
      </c>
      <c r="B93">
        <v>3918.7</v>
      </c>
      <c r="C93" s="2">
        <f>0.1517*(COUNTIF($B$13:B93,"&gt;0.0")^2)+8.927*(COUNTIF($B$13:B93,"&gt;0.0"))+1940.3</f>
        <v>3658.6907</v>
      </c>
      <c r="D93" s="2">
        <f t="shared" si="4"/>
        <v>260.0092999999997</v>
      </c>
      <c r="E93" s="2">
        <f t="shared" si="5"/>
        <v>260.0092999999997</v>
      </c>
      <c r="F93" s="2">
        <f t="shared" si="6"/>
        <v>0</v>
      </c>
      <c r="G93" s="2">
        <f t="shared" si="7"/>
        <v>7.106621502604734</v>
      </c>
    </row>
    <row r="94" spans="1:7" ht="12.75">
      <c r="A94" t="s">
        <v>168</v>
      </c>
      <c r="B94">
        <v>3919.6</v>
      </c>
      <c r="C94" s="2">
        <f>0.1517*(COUNTIF($B$13:B94,"&gt;0.0")^2)+8.927*(COUNTIF($B$13:B94,"&gt;0.0"))+1940.3</f>
        <v>3692.3448</v>
      </c>
      <c r="D94" s="2">
        <f t="shared" si="4"/>
        <v>227.25520000000006</v>
      </c>
      <c r="E94" s="2">
        <f t="shared" si="5"/>
        <v>227.25520000000006</v>
      </c>
      <c r="F94" s="2">
        <f t="shared" si="6"/>
        <v>0</v>
      </c>
      <c r="G94" s="2">
        <f t="shared" si="7"/>
        <v>6.154766477930232</v>
      </c>
    </row>
    <row r="95" spans="1:7" ht="12.75">
      <c r="A95" t="s">
        <v>167</v>
      </c>
      <c r="B95">
        <v>3950.8</v>
      </c>
      <c r="C95" s="2">
        <f>0.1517*(COUNTIF($B$13:B95,"&gt;0.0")^2)+8.927*(COUNTIF($B$13:B95,"&gt;0.0"))+1940.3</f>
        <v>3726.3023000000003</v>
      </c>
      <c r="D95" s="2">
        <f t="shared" si="4"/>
        <v>224.4976999999999</v>
      </c>
      <c r="E95" s="2">
        <f t="shared" si="5"/>
        <v>224.4976999999999</v>
      </c>
      <c r="F95" s="2">
        <f t="shared" si="6"/>
        <v>0</v>
      </c>
      <c r="G95" s="2">
        <f t="shared" si="7"/>
        <v>6.024677600633741</v>
      </c>
    </row>
    <row r="96" spans="1:7" ht="12.75">
      <c r="A96" t="s">
        <v>166</v>
      </c>
      <c r="B96">
        <v>3981</v>
      </c>
      <c r="C96" s="2">
        <f>0.1517*(COUNTIF($B$13:B96,"&gt;0.0")^2)+8.927*(COUNTIF($B$13:B96,"&gt;0.0"))+1940.3</f>
        <v>3760.5631999999996</v>
      </c>
      <c r="D96" s="2">
        <f t="shared" si="4"/>
        <v>220.4368000000004</v>
      </c>
      <c r="E96" s="2">
        <f t="shared" si="5"/>
        <v>220.4368000000004</v>
      </c>
      <c r="F96" s="2">
        <f t="shared" si="6"/>
        <v>0</v>
      </c>
      <c r="G96" s="2">
        <f t="shared" si="7"/>
        <v>5.861802827831757</v>
      </c>
    </row>
    <row r="97" spans="1:7" ht="12.75">
      <c r="A97" t="s">
        <v>165</v>
      </c>
      <c r="B97">
        <v>4063</v>
      </c>
      <c r="C97" s="2">
        <f>0.1517*(COUNTIF($B$13:B97,"&gt;0.0")^2)+8.927*(COUNTIF($B$13:B97,"&gt;0.0"))+1940.3</f>
        <v>3795.1274999999996</v>
      </c>
      <c r="D97" s="2">
        <f t="shared" si="4"/>
        <v>267.8725000000004</v>
      </c>
      <c r="E97" s="2">
        <f t="shared" si="5"/>
        <v>267.8725000000004</v>
      </c>
      <c r="F97" s="2">
        <f t="shared" si="6"/>
        <v>0</v>
      </c>
      <c r="G97" s="2">
        <f t="shared" si="7"/>
        <v>7.058326762407861</v>
      </c>
    </row>
    <row r="98" spans="1:7" ht="12.75">
      <c r="A98" t="s">
        <v>164</v>
      </c>
      <c r="B98">
        <v>4132</v>
      </c>
      <c r="C98" s="2">
        <f>0.1517*(COUNTIF($B$13:B98,"&gt;0.0")^2)+8.927*(COUNTIF($B$13:B98,"&gt;0.0"))+1940.3</f>
        <v>3829.9952</v>
      </c>
      <c r="D98" s="2">
        <f t="shared" si="4"/>
        <v>302.00480000000016</v>
      </c>
      <c r="E98" s="2">
        <f t="shared" si="5"/>
        <v>302.00480000000016</v>
      </c>
      <c r="F98" s="2">
        <f t="shared" si="6"/>
        <v>0</v>
      </c>
      <c r="G98" s="2">
        <f t="shared" si="7"/>
        <v>7.885252702144384</v>
      </c>
    </row>
    <row r="99" spans="1:7" ht="12.75">
      <c r="A99" t="s">
        <v>163</v>
      </c>
      <c r="B99">
        <v>4160.3</v>
      </c>
      <c r="C99" s="2">
        <f>0.1517*(COUNTIF($B$13:B99,"&gt;0.0")^2)+8.927*(COUNTIF($B$13:B99,"&gt;0.0"))+1940.3</f>
        <v>3865.1663</v>
      </c>
      <c r="D99" s="2">
        <f t="shared" si="4"/>
        <v>295.1337000000003</v>
      </c>
      <c r="E99" s="2">
        <f t="shared" si="5"/>
        <v>295.1337000000003</v>
      </c>
      <c r="F99" s="2">
        <f t="shared" si="6"/>
        <v>0</v>
      </c>
      <c r="G99" s="2">
        <f t="shared" si="7"/>
        <v>7.635730964538326</v>
      </c>
    </row>
    <row r="100" spans="1:7" ht="12.75">
      <c r="A100" t="s">
        <v>162</v>
      </c>
      <c r="B100">
        <v>4178.3</v>
      </c>
      <c r="C100" s="2">
        <f>0.1517*(COUNTIF($B$13:B100,"&gt;0.0")^2)+8.927*(COUNTIF($B$13:B100,"&gt;0.0"))+1940.3</f>
        <v>3900.6408</v>
      </c>
      <c r="D100" s="2">
        <f t="shared" si="4"/>
        <v>277.65920000000006</v>
      </c>
      <c r="E100" s="2">
        <f t="shared" si="5"/>
        <v>277.65920000000006</v>
      </c>
      <c r="F100" s="2">
        <f t="shared" si="6"/>
        <v>0</v>
      </c>
      <c r="G100" s="2">
        <f t="shared" si="7"/>
        <v>7.118297075700999</v>
      </c>
    </row>
    <row r="101" spans="1:7" ht="12.75">
      <c r="A101" t="s">
        <v>161</v>
      </c>
      <c r="B101">
        <v>4244.1</v>
      </c>
      <c r="C101" s="2">
        <f>0.1517*(COUNTIF($B$13:B101,"&gt;0.0")^2)+8.927*(COUNTIF($B$13:B101,"&gt;0.0"))+1940.3</f>
        <v>3936.4187</v>
      </c>
      <c r="D101" s="2">
        <f t="shared" si="4"/>
        <v>307.6813000000002</v>
      </c>
      <c r="E101" s="2">
        <f t="shared" si="5"/>
        <v>307.6813000000002</v>
      </c>
      <c r="F101" s="2">
        <f t="shared" si="6"/>
        <v>0</v>
      </c>
      <c r="G101" s="2">
        <f t="shared" si="7"/>
        <v>7.816274727076166</v>
      </c>
    </row>
    <row r="102" spans="1:7" ht="12.75">
      <c r="A102" t="s">
        <v>160</v>
      </c>
      <c r="B102">
        <v>4256.5</v>
      </c>
      <c r="C102" s="2">
        <f>0.1517*(COUNTIF($B$13:B102,"&gt;0.0")^2)+8.927*(COUNTIF($B$13:B102,"&gt;0.0"))+1940.3</f>
        <v>3972.5</v>
      </c>
      <c r="D102" s="2">
        <f t="shared" si="4"/>
        <v>284</v>
      </c>
      <c r="E102" s="2">
        <f t="shared" si="5"/>
        <v>284</v>
      </c>
      <c r="F102" s="2">
        <f t="shared" si="6"/>
        <v>0</v>
      </c>
      <c r="G102" s="2">
        <f t="shared" si="7"/>
        <v>7.149150409062304</v>
      </c>
    </row>
    <row r="103" spans="1:7" ht="12.75">
      <c r="A103" t="s">
        <v>159</v>
      </c>
      <c r="B103">
        <v>4283.4</v>
      </c>
      <c r="C103" s="2">
        <f>0.1517*(COUNTIF($B$13:B103,"&gt;0.0")^2)+8.927*(COUNTIF($B$13:B103,"&gt;0.0"))+1940.3</f>
        <v>4008.8846999999996</v>
      </c>
      <c r="D103" s="2">
        <f t="shared" si="4"/>
        <v>274.5153</v>
      </c>
      <c r="E103" s="2">
        <f t="shared" si="5"/>
        <v>274.5153</v>
      </c>
      <c r="F103" s="2">
        <f t="shared" si="6"/>
        <v>0</v>
      </c>
      <c r="G103" s="2">
        <f t="shared" si="7"/>
        <v>6.847672620766571</v>
      </c>
    </row>
    <row r="104" spans="1:7" ht="12.75">
      <c r="A104" t="s">
        <v>158</v>
      </c>
      <c r="B104">
        <v>4263.3</v>
      </c>
      <c r="C104" s="2">
        <f>0.1517*(COUNTIF($B$13:B104,"&gt;0.0")^2)+8.927*(COUNTIF($B$13:B104,"&gt;0.0"))+1940.3</f>
        <v>4045.5728</v>
      </c>
      <c r="D104" s="2">
        <f t="shared" si="4"/>
        <v>217.72720000000027</v>
      </c>
      <c r="E104" s="2">
        <f t="shared" si="5"/>
        <v>217.72720000000027</v>
      </c>
      <c r="F104" s="2">
        <f t="shared" si="6"/>
        <v>0</v>
      </c>
      <c r="G104" s="2">
        <f t="shared" si="7"/>
        <v>5.381863354430312</v>
      </c>
    </row>
    <row r="105" spans="1:7" ht="12.75">
      <c r="A105" t="s">
        <v>157</v>
      </c>
      <c r="B105">
        <v>4256.6</v>
      </c>
      <c r="C105" s="2">
        <f>0.1517*(COUNTIF($B$13:B105,"&gt;0.0")^2)+8.927*(COUNTIF($B$13:B105,"&gt;0.0"))+1940.3</f>
        <v>4082.5643</v>
      </c>
      <c r="D105" s="2">
        <f t="shared" si="4"/>
        <v>174.03570000000036</v>
      </c>
      <c r="E105" s="2">
        <f t="shared" si="5"/>
        <v>174.03570000000036</v>
      </c>
      <c r="F105" s="2">
        <f t="shared" si="6"/>
        <v>0</v>
      </c>
      <c r="G105" s="2">
        <f t="shared" si="7"/>
        <v>4.262901627783312</v>
      </c>
    </row>
    <row r="106" spans="1:7" ht="12.75">
      <c r="A106" t="s">
        <v>156</v>
      </c>
      <c r="B106">
        <v>4264.3</v>
      </c>
      <c r="C106" s="2">
        <f>0.1517*(COUNTIF($B$13:B106,"&gt;0.0")^2)+8.927*(COUNTIF($B$13:B106,"&gt;0.0"))+1940.3</f>
        <v>4119.8592</v>
      </c>
      <c r="D106" s="2">
        <f t="shared" si="4"/>
        <v>144.4408000000003</v>
      </c>
      <c r="E106" s="2">
        <f t="shared" si="5"/>
        <v>144.4408000000003</v>
      </c>
      <c r="F106" s="2">
        <f t="shared" si="6"/>
        <v>0</v>
      </c>
      <c r="G106" s="2">
        <f t="shared" si="7"/>
        <v>3.505964475679176</v>
      </c>
    </row>
    <row r="107" spans="1:7" ht="12.75">
      <c r="A107" t="s">
        <v>155</v>
      </c>
      <c r="B107">
        <v>4302.3</v>
      </c>
      <c r="C107" s="2">
        <f>0.1517*(COUNTIF($B$13:B107,"&gt;0.0")^2)+8.927*(COUNTIF($B$13:B107,"&gt;0.0"))+1940.3</f>
        <v>4157.4574999999995</v>
      </c>
      <c r="D107" s="2">
        <f t="shared" si="4"/>
        <v>144.84250000000065</v>
      </c>
      <c r="E107" s="2">
        <f t="shared" si="5"/>
        <v>144.84250000000065</v>
      </c>
      <c r="F107" s="2">
        <f t="shared" si="6"/>
        <v>0</v>
      </c>
      <c r="G107" s="2">
        <f t="shared" si="7"/>
        <v>3.4839201603383962</v>
      </c>
    </row>
    <row r="108" spans="1:7" ht="12.75">
      <c r="A108" t="s">
        <v>154</v>
      </c>
      <c r="B108">
        <v>4256.6</v>
      </c>
      <c r="C108" s="2">
        <f>0.1517*(COUNTIF($B$13:B108,"&gt;0.0")^2)+8.927*(COUNTIF($B$13:B108,"&gt;0.0"))+1940.3</f>
        <v>4195.3592</v>
      </c>
      <c r="D108" s="2">
        <f t="shared" si="4"/>
        <v>61.24080000000049</v>
      </c>
      <c r="E108" s="2">
        <f t="shared" si="5"/>
        <v>61.24080000000049</v>
      </c>
      <c r="F108" s="2">
        <f t="shared" si="6"/>
        <v>0</v>
      </c>
      <c r="G108" s="2">
        <f t="shared" si="7"/>
        <v>1.4597272147758051</v>
      </c>
    </row>
    <row r="109" spans="1:7" ht="12.75">
      <c r="A109" t="s">
        <v>153</v>
      </c>
      <c r="B109">
        <v>4374</v>
      </c>
      <c r="C109" s="2">
        <f>0.1517*(COUNTIF($B$13:B109,"&gt;0.0")^2)+8.927*(COUNTIF($B$13:B109,"&gt;0.0"))+1940.3</f>
        <v>4233.5643</v>
      </c>
      <c r="D109" s="2">
        <f t="shared" si="4"/>
        <v>140.4357</v>
      </c>
      <c r="E109" s="2">
        <f t="shared" si="5"/>
        <v>140.4357</v>
      </c>
      <c r="F109" s="2">
        <f t="shared" si="6"/>
        <v>0</v>
      </c>
      <c r="G109" s="2">
        <f t="shared" si="7"/>
        <v>3.3171977569822193</v>
      </c>
    </row>
    <row r="110" spans="1:7" ht="12.75">
      <c r="A110" t="s">
        <v>152</v>
      </c>
      <c r="B110">
        <v>4398.8</v>
      </c>
      <c r="C110" s="2">
        <f>0.1517*(COUNTIF($B$13:B110,"&gt;0.0")^2)+8.927*(COUNTIF($B$13:B110,"&gt;0.0"))+1940.3</f>
        <v>4272.0728</v>
      </c>
      <c r="D110" s="2">
        <f t="shared" si="4"/>
        <v>126.72720000000027</v>
      </c>
      <c r="E110" s="2">
        <f t="shared" si="5"/>
        <v>126.72720000000027</v>
      </c>
      <c r="F110" s="2">
        <f t="shared" si="6"/>
        <v>0</v>
      </c>
      <c r="G110" s="2">
        <f t="shared" si="7"/>
        <v>2.9664101229735658</v>
      </c>
    </row>
    <row r="111" spans="1:7" ht="12.75">
      <c r="A111" t="s">
        <v>151</v>
      </c>
      <c r="B111">
        <v>4433.9</v>
      </c>
      <c r="C111" s="2">
        <f>0.1517*(COUNTIF($B$13:B111,"&gt;0.0")^2)+8.927*(COUNTIF($B$13:B111,"&gt;0.0"))+1940.3</f>
        <v>4310.8847</v>
      </c>
      <c r="D111" s="2">
        <f t="shared" si="4"/>
        <v>123.01530000000002</v>
      </c>
      <c r="E111" s="2">
        <f t="shared" si="5"/>
        <v>123.01530000000002</v>
      </c>
      <c r="F111" s="2">
        <f t="shared" si="6"/>
        <v>0</v>
      </c>
      <c r="G111" s="2">
        <f t="shared" si="7"/>
        <v>2.853597545765955</v>
      </c>
    </row>
    <row r="112" spans="1:7" ht="12.75">
      <c r="A112" t="s">
        <v>150</v>
      </c>
      <c r="B112">
        <v>4446.3</v>
      </c>
      <c r="C112" s="2">
        <f>0.1517*(COUNTIF($B$13:B112,"&gt;0.0")^2)+8.927*(COUNTIF($B$13:B112,"&gt;0.0"))+1940.3</f>
        <v>4350</v>
      </c>
      <c r="D112" s="2">
        <f t="shared" si="4"/>
        <v>96.30000000000018</v>
      </c>
      <c r="E112" s="2">
        <f t="shared" si="5"/>
        <v>96.30000000000018</v>
      </c>
      <c r="F112" s="2">
        <f t="shared" si="6"/>
        <v>0</v>
      </c>
      <c r="G112" s="2">
        <f t="shared" si="7"/>
        <v>2.21379310344828</v>
      </c>
    </row>
    <row r="113" spans="1:7" ht="12.75">
      <c r="A113" t="s">
        <v>149</v>
      </c>
      <c r="B113">
        <v>4525.8</v>
      </c>
      <c r="C113" s="2">
        <f>0.1517*(COUNTIF($B$13:B113,"&gt;0.0")^2)+8.927*(COUNTIF($B$13:B113,"&gt;0.0"))+1940.3</f>
        <v>4389.4187</v>
      </c>
      <c r="D113" s="2">
        <f t="shared" si="4"/>
        <v>136.3813</v>
      </c>
      <c r="E113" s="2">
        <f t="shared" si="5"/>
        <v>136.3813</v>
      </c>
      <c r="F113" s="2">
        <f t="shared" si="6"/>
        <v>0</v>
      </c>
      <c r="G113" s="2">
        <f t="shared" si="7"/>
        <v>3.107046953620533</v>
      </c>
    </row>
    <row r="114" spans="1:7" ht="12.75">
      <c r="A114" t="s">
        <v>148</v>
      </c>
      <c r="B114">
        <v>4633.1</v>
      </c>
      <c r="C114" s="2">
        <f>0.1517*(COUNTIF($B$13:B114,"&gt;0.0")^2)+8.927*(COUNTIF($B$13:B114,"&gt;0.0"))+1940.3</f>
        <v>4429.1408</v>
      </c>
      <c r="D114" s="2">
        <f t="shared" si="4"/>
        <v>203.95920000000024</v>
      </c>
      <c r="E114" s="2">
        <f t="shared" si="5"/>
        <v>203.95920000000024</v>
      </c>
      <c r="F114" s="2">
        <f t="shared" si="6"/>
        <v>0</v>
      </c>
      <c r="G114" s="2">
        <f t="shared" si="7"/>
        <v>4.604938276064745</v>
      </c>
    </row>
    <row r="115" spans="1:7" ht="12.75">
      <c r="A115" t="s">
        <v>147</v>
      </c>
      <c r="B115">
        <v>4677.5</v>
      </c>
      <c r="C115" s="2">
        <f>0.1517*(COUNTIF($B$13:B115,"&gt;0.0")^2)+8.927*(COUNTIF($B$13:B115,"&gt;0.0"))+1940.3</f>
        <v>4469.1663</v>
      </c>
      <c r="D115" s="2">
        <f t="shared" si="4"/>
        <v>208.33370000000014</v>
      </c>
      <c r="E115" s="2">
        <f t="shared" si="5"/>
        <v>208.33370000000014</v>
      </c>
      <c r="F115" s="2">
        <f t="shared" si="6"/>
        <v>0</v>
      </c>
      <c r="G115" s="2">
        <f t="shared" si="7"/>
        <v>4.661578603597725</v>
      </c>
    </row>
    <row r="116" spans="1:7" ht="12.75">
      <c r="A116" t="s">
        <v>146</v>
      </c>
      <c r="B116">
        <v>4754.5</v>
      </c>
      <c r="C116" s="2">
        <f>0.1517*(COUNTIF($B$13:B116,"&gt;0.0")^2)+8.927*(COUNTIF($B$13:B116,"&gt;0.0"))+1940.3</f>
        <v>4509.4952</v>
      </c>
      <c r="D116" s="2">
        <f t="shared" si="4"/>
        <v>245.0047999999997</v>
      </c>
      <c r="E116" s="2">
        <f t="shared" si="5"/>
        <v>245.0047999999997</v>
      </c>
      <c r="F116" s="2">
        <f t="shared" si="6"/>
        <v>0</v>
      </c>
      <c r="G116" s="2">
        <f t="shared" si="7"/>
        <v>5.433087055952508</v>
      </c>
    </row>
    <row r="117" spans="1:7" ht="12.75">
      <c r="A117" t="s">
        <v>145</v>
      </c>
      <c r="B117">
        <v>4876.2</v>
      </c>
      <c r="C117" s="2">
        <f>0.1517*(COUNTIF($B$13:B117,"&gt;0.0")^2)+8.927*(COUNTIF($B$13:B117,"&gt;0.0"))+1940.3</f>
        <v>4550.1275</v>
      </c>
      <c r="D117" s="2">
        <f t="shared" si="4"/>
        <v>326.0725000000002</v>
      </c>
      <c r="E117" s="2">
        <f t="shared" si="5"/>
        <v>326.0725000000002</v>
      </c>
      <c r="F117" s="2">
        <f t="shared" si="6"/>
        <v>0</v>
      </c>
      <c r="G117" s="2">
        <f t="shared" si="7"/>
        <v>7.166227759551798</v>
      </c>
    </row>
    <row r="118" spans="1:7" ht="12.75">
      <c r="A118" t="s">
        <v>144</v>
      </c>
      <c r="B118">
        <v>4932.6</v>
      </c>
      <c r="C118" s="2">
        <f>0.1517*(COUNTIF($B$13:B118,"&gt;0.0")^2)+8.927*(COUNTIF($B$13:B118,"&gt;0.0"))+1940.3</f>
        <v>4591.0632</v>
      </c>
      <c r="D118" s="2">
        <f t="shared" si="4"/>
        <v>341.53680000000077</v>
      </c>
      <c r="E118" s="2">
        <f t="shared" si="5"/>
        <v>341.53680000000077</v>
      </c>
      <c r="F118" s="2">
        <f t="shared" si="6"/>
        <v>0</v>
      </c>
      <c r="G118" s="2">
        <f t="shared" si="7"/>
        <v>7.4391657252725425</v>
      </c>
    </row>
    <row r="119" spans="1:7" ht="12.75">
      <c r="A119" t="s">
        <v>143</v>
      </c>
      <c r="B119">
        <v>4906.3</v>
      </c>
      <c r="C119" s="2">
        <f>0.1517*(COUNTIF($B$13:B119,"&gt;0.0")^2)+8.927*(COUNTIF($B$13:B119,"&gt;0.0"))+1940.3</f>
        <v>4632.3023</v>
      </c>
      <c r="D119" s="2">
        <f t="shared" si="4"/>
        <v>273.9976999999999</v>
      </c>
      <c r="E119" s="2">
        <f t="shared" si="5"/>
        <v>273.9976999999999</v>
      </c>
      <c r="F119" s="2">
        <f t="shared" si="6"/>
        <v>0</v>
      </c>
      <c r="G119" s="2">
        <f t="shared" si="7"/>
        <v>5.914935646579021</v>
      </c>
    </row>
    <row r="120" spans="1:7" ht="12.75">
      <c r="A120" t="s">
        <v>142</v>
      </c>
      <c r="B120">
        <v>4953.1</v>
      </c>
      <c r="C120" s="2">
        <f>0.1517*(COUNTIF($B$13:B120,"&gt;0.0")^2)+8.927*(COUNTIF($B$13:B120,"&gt;0.0"))+1940.3</f>
        <v>4673.8448</v>
      </c>
      <c r="D120" s="2">
        <f t="shared" si="4"/>
        <v>279.2552000000005</v>
      </c>
      <c r="E120" s="2">
        <f t="shared" si="5"/>
        <v>279.2552000000005</v>
      </c>
      <c r="F120" s="2">
        <f t="shared" si="6"/>
        <v>0</v>
      </c>
      <c r="G120" s="2">
        <f t="shared" si="7"/>
        <v>5.974849656967654</v>
      </c>
    </row>
    <row r="121" spans="1:7" ht="12.75">
      <c r="A121" t="s">
        <v>141</v>
      </c>
      <c r="B121">
        <v>4909.6</v>
      </c>
      <c r="C121" s="2">
        <f>0.1517*(COUNTIF($B$13:B121,"&gt;0.0")^2)+8.927*(COUNTIF($B$13:B121,"&gt;0.0"))+1940.3</f>
        <v>4715.6907</v>
      </c>
      <c r="D121" s="2">
        <f t="shared" si="4"/>
        <v>193.90930000000026</v>
      </c>
      <c r="E121" s="2">
        <f t="shared" si="5"/>
        <v>193.90930000000026</v>
      </c>
      <c r="F121" s="2">
        <f t="shared" si="6"/>
        <v>0</v>
      </c>
      <c r="G121" s="2">
        <f t="shared" si="7"/>
        <v>4.112002086990146</v>
      </c>
    </row>
    <row r="122" spans="1:7" ht="12.75">
      <c r="A122" t="s">
        <v>140</v>
      </c>
      <c r="B122">
        <v>4922.2</v>
      </c>
      <c r="C122" s="2">
        <f>0.1517*(COUNTIF($B$13:B122,"&gt;0.0")^2)+8.927*(COUNTIF($B$13:B122,"&gt;0.0"))+1940.3</f>
        <v>4757.84</v>
      </c>
      <c r="D122" s="2">
        <f t="shared" si="4"/>
        <v>164.35999999999967</v>
      </c>
      <c r="E122" s="2">
        <f t="shared" si="5"/>
        <v>164.35999999999967</v>
      </c>
      <c r="F122" s="2">
        <f t="shared" si="6"/>
        <v>0</v>
      </c>
      <c r="G122" s="2">
        <f t="shared" si="7"/>
        <v>3.4545087686849425</v>
      </c>
    </row>
    <row r="123" spans="1:7" ht="12.75">
      <c r="A123" t="s">
        <v>139</v>
      </c>
      <c r="B123">
        <v>4873.5</v>
      </c>
      <c r="C123" s="2">
        <f>0.1517*(COUNTIF($B$13:B123,"&gt;0.0")^2)+8.927*(COUNTIF($B$13:B123,"&gt;0.0"))+1940.3</f>
        <v>4800.2927</v>
      </c>
      <c r="D123" s="2">
        <f t="shared" si="4"/>
        <v>73.20730000000003</v>
      </c>
      <c r="E123" s="2">
        <f t="shared" si="5"/>
        <v>73.20730000000003</v>
      </c>
      <c r="F123" s="2">
        <f t="shared" si="6"/>
        <v>0</v>
      </c>
      <c r="G123" s="2">
        <f t="shared" si="7"/>
        <v>1.5250590865011218</v>
      </c>
    </row>
    <row r="124" spans="1:7" ht="12.75">
      <c r="A124" t="s">
        <v>138</v>
      </c>
      <c r="B124">
        <v>4854.3</v>
      </c>
      <c r="C124" s="2">
        <f>0.1517*(COUNTIF($B$13:B124,"&gt;0.0")^2)+8.927*(COUNTIF($B$13:B124,"&gt;0.0"))+1940.3</f>
        <v>4843.0488</v>
      </c>
      <c r="D124" s="2">
        <f t="shared" si="4"/>
        <v>11.251200000000608</v>
      </c>
      <c r="E124" s="2">
        <f t="shared" si="5"/>
        <v>11.251200000000608</v>
      </c>
      <c r="F124" s="2">
        <f t="shared" si="6"/>
        <v>0</v>
      </c>
      <c r="G124" s="2">
        <f t="shared" si="7"/>
        <v>0.2323164697411393</v>
      </c>
    </row>
    <row r="125" spans="1:7" ht="12.75">
      <c r="A125" t="s">
        <v>137</v>
      </c>
      <c r="B125">
        <v>4795.3</v>
      </c>
      <c r="C125" s="2">
        <f>0.1517*(COUNTIF($B$13:B125,"&gt;0.0")^2)+8.927*(COUNTIF($B$13:B125,"&gt;0.0"))+1940.3</f>
        <v>4886.1083</v>
      </c>
      <c r="D125" s="2">
        <f t="shared" si="4"/>
        <v>-90.80829999999969</v>
      </c>
      <c r="E125" s="2">
        <f t="shared" si="5"/>
        <v>0</v>
      </c>
      <c r="F125" s="2">
        <f t="shared" si="6"/>
        <v>-90.80829999999969</v>
      </c>
      <c r="G125" s="2">
        <f t="shared" si="7"/>
        <v>-1.8584995342817041</v>
      </c>
    </row>
    <row r="126" spans="1:7" ht="12.75">
      <c r="A126" t="s">
        <v>136</v>
      </c>
      <c r="B126">
        <v>4831.9</v>
      </c>
      <c r="C126" s="2">
        <f>0.1517*(COUNTIF($B$13:B126,"&gt;0.0")^2)+8.927*(COUNTIF($B$13:B126,"&gt;0.0"))+1940.3</f>
        <v>4929.4712</v>
      </c>
      <c r="D126" s="2">
        <f t="shared" si="4"/>
        <v>-97.57120000000032</v>
      </c>
      <c r="E126" s="2">
        <f t="shared" si="5"/>
        <v>0</v>
      </c>
      <c r="F126" s="2">
        <f t="shared" si="6"/>
        <v>-97.57120000000032</v>
      </c>
      <c r="G126" s="2">
        <f t="shared" si="7"/>
        <v>-1.9793441535879208</v>
      </c>
    </row>
    <row r="127" spans="1:7" ht="12.75">
      <c r="A127" t="s">
        <v>135</v>
      </c>
      <c r="B127">
        <v>4913.3</v>
      </c>
      <c r="C127" s="2">
        <f>0.1517*(COUNTIF($B$13:B127,"&gt;0.0")^2)+8.927*(COUNTIF($B$13:B127,"&gt;0.0"))+1940.3</f>
        <v>4973.1375</v>
      </c>
      <c r="D127" s="2">
        <f t="shared" si="4"/>
        <v>-59.837499999999636</v>
      </c>
      <c r="E127" s="2">
        <f t="shared" si="5"/>
        <v>0</v>
      </c>
      <c r="F127" s="2">
        <f t="shared" si="6"/>
        <v>-59.837499999999636</v>
      </c>
      <c r="G127" s="2">
        <f t="shared" si="7"/>
        <v>-1.2032142686583598</v>
      </c>
    </row>
    <row r="128" spans="1:7" ht="12.75">
      <c r="A128" t="s">
        <v>134</v>
      </c>
      <c r="B128">
        <v>4977.5</v>
      </c>
      <c r="C128" s="2">
        <f>0.1517*(COUNTIF($B$13:B128,"&gt;0.0")^2)+8.927*(COUNTIF($B$13:B128,"&gt;0.0"))+1940.3</f>
        <v>5017.1072</v>
      </c>
      <c r="D128" s="2">
        <f t="shared" si="4"/>
        <v>-39.607200000000375</v>
      </c>
      <c r="E128" s="2">
        <f t="shared" si="5"/>
        <v>0</v>
      </c>
      <c r="F128" s="2">
        <f t="shared" si="6"/>
        <v>-39.607200000000375</v>
      </c>
      <c r="G128" s="2">
        <f t="shared" si="7"/>
        <v>-0.7894429682507156</v>
      </c>
    </row>
    <row r="129" spans="1:7" ht="12.75">
      <c r="A129" t="s">
        <v>133</v>
      </c>
      <c r="B129">
        <v>5090.7</v>
      </c>
      <c r="C129" s="2">
        <f>0.1517*(COUNTIF($B$13:B129,"&gt;0.0")^2)+8.927*(COUNTIF($B$13:B129,"&gt;0.0"))+1940.3</f>
        <v>5061.380300000001</v>
      </c>
      <c r="D129" s="2">
        <f t="shared" si="4"/>
        <v>29.319699999999102</v>
      </c>
      <c r="E129" s="2">
        <f t="shared" si="5"/>
        <v>29.319699999999102</v>
      </c>
      <c r="F129" s="2">
        <f t="shared" si="6"/>
        <v>0</v>
      </c>
      <c r="G129" s="2">
        <f t="shared" si="7"/>
        <v>0.579282690929174</v>
      </c>
    </row>
    <row r="130" spans="1:7" ht="12.75">
      <c r="A130" t="s">
        <v>132</v>
      </c>
      <c r="B130">
        <v>5128.9</v>
      </c>
      <c r="C130" s="2">
        <f>0.1517*(COUNTIF($B$13:B130,"&gt;0.0")^2)+8.927*(COUNTIF($B$13:B130,"&gt;0.0"))+1940.3</f>
        <v>5105.9568</v>
      </c>
      <c r="D130" s="2">
        <f t="shared" si="4"/>
        <v>22.943199999999706</v>
      </c>
      <c r="E130" s="2">
        <f t="shared" si="5"/>
        <v>22.943199999999706</v>
      </c>
      <c r="F130" s="2">
        <f t="shared" si="6"/>
        <v>0</v>
      </c>
      <c r="G130" s="2">
        <f t="shared" si="7"/>
        <v>0.4493418354029103</v>
      </c>
    </row>
    <row r="131" spans="1:7" ht="12.75">
      <c r="A131" t="s">
        <v>131</v>
      </c>
      <c r="B131">
        <v>5154.1</v>
      </c>
      <c r="C131" s="2">
        <f>0.1517*(COUNTIF($B$13:B131,"&gt;0.0")^2)+8.927*(COUNTIF($B$13:B131,"&gt;0.0"))+1940.3</f>
        <v>5150.8367</v>
      </c>
      <c r="D131" s="2">
        <f t="shared" si="4"/>
        <v>3.263300000000527</v>
      </c>
      <c r="E131" s="2">
        <f t="shared" si="5"/>
        <v>3.263300000000527</v>
      </c>
      <c r="F131" s="2">
        <f t="shared" si="6"/>
        <v>0</v>
      </c>
      <c r="G131" s="2">
        <f t="shared" si="7"/>
        <v>0.06335475554875437</v>
      </c>
    </row>
    <row r="132" spans="1:7" ht="12.75">
      <c r="A132" t="s">
        <v>130</v>
      </c>
      <c r="B132">
        <v>5191.5</v>
      </c>
      <c r="C132" s="2">
        <f>0.1517*(COUNTIF($B$13:B132,"&gt;0.0")^2)+8.927*(COUNTIF($B$13:B132,"&gt;0.0"))+1940.3</f>
        <v>5196.02</v>
      </c>
      <c r="D132" s="2">
        <f t="shared" si="4"/>
        <v>-4.520000000000437</v>
      </c>
      <c r="E132" s="2">
        <f t="shared" si="5"/>
        <v>0</v>
      </c>
      <c r="F132" s="2">
        <f t="shared" si="6"/>
        <v>-4.520000000000437</v>
      </c>
      <c r="G132" s="2">
        <f t="shared" si="7"/>
        <v>-0.08698965746860936</v>
      </c>
    </row>
    <row r="133" spans="1:7" ht="12.75">
      <c r="A133" t="s">
        <v>129</v>
      </c>
      <c r="B133">
        <v>5251.8</v>
      </c>
      <c r="C133" s="2">
        <f>0.1517*(COUNTIF($B$13:B133,"&gt;0.0")^2)+8.927*(COUNTIF($B$13:B133,"&gt;0.0"))+1940.3</f>
        <v>5241.5067</v>
      </c>
      <c r="D133" s="2">
        <f t="shared" si="4"/>
        <v>10.293300000000272</v>
      </c>
      <c r="E133" s="2">
        <f t="shared" si="5"/>
        <v>10.293300000000272</v>
      </c>
      <c r="F133" s="2">
        <f t="shared" si="6"/>
        <v>0</v>
      </c>
      <c r="G133" s="2">
        <f t="shared" si="7"/>
        <v>0.19638055599547877</v>
      </c>
    </row>
    <row r="134" spans="1:7" ht="12.75">
      <c r="A134" t="s">
        <v>128</v>
      </c>
      <c r="B134">
        <v>5356.1</v>
      </c>
      <c r="C134" s="2">
        <f>0.1517*(COUNTIF($B$13:B134,"&gt;0.0")^2)+8.927*(COUNTIF($B$13:B134,"&gt;0.0"))+1940.3</f>
        <v>5287.2968</v>
      </c>
      <c r="D134" s="2">
        <f t="shared" si="4"/>
        <v>68.80320000000029</v>
      </c>
      <c r="E134" s="2">
        <f t="shared" si="5"/>
        <v>68.80320000000029</v>
      </c>
      <c r="F134" s="2">
        <f t="shared" si="6"/>
        <v>0</v>
      </c>
      <c r="G134" s="2">
        <f t="shared" si="7"/>
        <v>1.3012925622030578</v>
      </c>
    </row>
    <row r="135" spans="1:7" ht="12.75">
      <c r="A135" t="s">
        <v>127</v>
      </c>
      <c r="B135">
        <v>5451.9</v>
      </c>
      <c r="C135" s="2">
        <f>0.1517*(COUNTIF($B$13:B135,"&gt;0.0")^2)+8.927*(COUNTIF($B$13:B135,"&gt;0.0"))+1940.3</f>
        <v>5333.3903</v>
      </c>
      <c r="D135" s="2">
        <f t="shared" si="4"/>
        <v>118.50969999999961</v>
      </c>
      <c r="E135" s="2">
        <f t="shared" si="5"/>
        <v>118.50969999999961</v>
      </c>
      <c r="F135" s="2">
        <f t="shared" si="6"/>
        <v>0</v>
      </c>
      <c r="G135" s="2">
        <f t="shared" si="7"/>
        <v>2.2220331409085063</v>
      </c>
    </row>
    <row r="136" spans="1:7" ht="12.75">
      <c r="A136" t="s">
        <v>126</v>
      </c>
      <c r="B136">
        <v>5450.8</v>
      </c>
      <c r="C136" s="2">
        <f>0.1517*(COUNTIF($B$13:B136,"&gt;0.0")^2)+8.927*(COUNTIF($B$13:B136,"&gt;0.0"))+1940.3</f>
        <v>5379.7872</v>
      </c>
      <c r="D136" s="2">
        <f t="shared" si="4"/>
        <v>71.01280000000042</v>
      </c>
      <c r="E136" s="2">
        <f t="shared" si="5"/>
        <v>71.01280000000042</v>
      </c>
      <c r="F136" s="2">
        <f t="shared" si="6"/>
        <v>0</v>
      </c>
      <c r="G136" s="2">
        <f t="shared" si="7"/>
        <v>1.319992731311016</v>
      </c>
    </row>
    <row r="137" spans="1:7" ht="12.75">
      <c r="A137" t="s">
        <v>125</v>
      </c>
      <c r="B137">
        <v>5469.4</v>
      </c>
      <c r="C137" s="2">
        <f>0.1517*(COUNTIF($B$13:B137,"&gt;0.0")^2)+8.927*(COUNTIF($B$13:B137,"&gt;0.0"))+1940.3</f>
        <v>5426.4875</v>
      </c>
      <c r="D137" s="2">
        <f t="shared" si="4"/>
        <v>42.912499999999454</v>
      </c>
      <c r="E137" s="2">
        <f t="shared" si="5"/>
        <v>42.912499999999454</v>
      </c>
      <c r="F137" s="2">
        <f t="shared" si="6"/>
        <v>0</v>
      </c>
      <c r="G137" s="2">
        <f t="shared" si="7"/>
        <v>0.7907969934510943</v>
      </c>
    </row>
    <row r="138" spans="1:7" ht="12.75">
      <c r="A138" t="s">
        <v>124</v>
      </c>
      <c r="B138">
        <v>5684.6</v>
      </c>
      <c r="C138" s="2">
        <f>0.1517*(COUNTIF($B$13:B138,"&gt;0.0")^2)+8.927*(COUNTIF($B$13:B138,"&gt;0.0"))+1940.3</f>
        <v>5473.4912</v>
      </c>
      <c r="D138" s="2">
        <f t="shared" si="4"/>
        <v>211.10879999999997</v>
      </c>
      <c r="E138" s="2">
        <f t="shared" si="5"/>
        <v>211.10879999999997</v>
      </c>
      <c r="F138" s="2">
        <f t="shared" si="6"/>
        <v>0</v>
      </c>
      <c r="G138" s="2">
        <f t="shared" si="7"/>
        <v>3.8569313859497933</v>
      </c>
    </row>
    <row r="139" spans="1:7" ht="12.75">
      <c r="A139" t="s">
        <v>123</v>
      </c>
      <c r="B139">
        <v>5740.3</v>
      </c>
      <c r="C139" s="2">
        <f>0.1517*(COUNTIF($B$13:B139,"&gt;0.0")^2)+8.927*(COUNTIF($B$13:B139,"&gt;0.0"))+1940.3</f>
        <v>5520.7983</v>
      </c>
      <c r="D139" s="2">
        <f t="shared" si="4"/>
        <v>219.5016999999998</v>
      </c>
      <c r="E139" s="2">
        <f t="shared" si="5"/>
        <v>219.5016999999998</v>
      </c>
      <c r="F139" s="2">
        <f t="shared" si="6"/>
        <v>0</v>
      </c>
      <c r="G139" s="2">
        <f t="shared" si="7"/>
        <v>3.9759050787999226</v>
      </c>
    </row>
    <row r="140" spans="1:7" ht="12.75">
      <c r="A140" t="s">
        <v>122</v>
      </c>
      <c r="B140">
        <v>5816.2</v>
      </c>
      <c r="C140" s="2">
        <f>0.1517*(COUNTIF($B$13:B140,"&gt;0.0")^2)+8.927*(COUNTIF($B$13:B140,"&gt;0.0"))+1940.3</f>
        <v>5568.4088</v>
      </c>
      <c r="D140" s="2">
        <f t="shared" si="4"/>
        <v>247.79119999999966</v>
      </c>
      <c r="E140" s="2">
        <f t="shared" si="5"/>
        <v>247.79119999999966</v>
      </c>
      <c r="F140" s="2">
        <f t="shared" si="6"/>
        <v>0</v>
      </c>
      <c r="G140" s="2">
        <f t="shared" si="7"/>
        <v>4.4499462754961465</v>
      </c>
    </row>
    <row r="141" spans="1:7" ht="12.75">
      <c r="A141" t="s">
        <v>121</v>
      </c>
      <c r="B141">
        <v>5825.9</v>
      </c>
      <c r="C141" s="2">
        <f>0.1517*(COUNTIF($B$13:B141,"&gt;0.0")^2)+8.927*(COUNTIF($B$13:B141,"&gt;0.0"))+1940.3</f>
        <v>5616.3227</v>
      </c>
      <c r="D141" s="2">
        <f t="shared" si="4"/>
        <v>209.57729999999992</v>
      </c>
      <c r="E141" s="2">
        <f t="shared" si="5"/>
        <v>209.57729999999992</v>
      </c>
      <c r="F141" s="2">
        <f t="shared" si="6"/>
        <v>0</v>
      </c>
      <c r="G141" s="2">
        <f t="shared" si="7"/>
        <v>3.7315751105256103</v>
      </c>
    </row>
    <row r="142" spans="1:7" ht="12.75">
      <c r="A142" t="s">
        <v>120</v>
      </c>
      <c r="B142">
        <v>5831.4</v>
      </c>
      <c r="C142" s="2">
        <f>0.1517*(COUNTIF($B$13:B142,"&gt;0.0")^2)+8.927*(COUNTIF($B$13:B142,"&gt;0.0"))+1940.3</f>
        <v>5664.54</v>
      </c>
      <c r="D142" s="2">
        <f aca="true" t="shared" si="8" ref="D142:D205">B142-C142</f>
        <v>166.85999999999967</v>
      </c>
      <c r="E142" s="2">
        <f aca="true" t="shared" si="9" ref="E142:E205">IF(D142&gt;0,D142,0)</f>
        <v>166.85999999999967</v>
      </c>
      <c r="F142" s="2">
        <f aca="true" t="shared" si="10" ref="F142:F205">IF(D142&lt;0,D142,0)</f>
        <v>0</v>
      </c>
      <c r="G142" s="2">
        <f aca="true" t="shared" si="11" ref="G142:G205">D142/C142*100</f>
        <v>2.9456937368259326</v>
      </c>
    </row>
    <row r="143" spans="1:7" ht="12.75">
      <c r="A143" t="s">
        <v>119</v>
      </c>
      <c r="B143">
        <v>5873.3</v>
      </c>
      <c r="C143" s="2">
        <f>0.1517*(COUNTIF($B$13:B143,"&gt;0.0")^2)+8.927*(COUNTIF($B$13:B143,"&gt;0.0"))+1940.3</f>
        <v>5713.0607</v>
      </c>
      <c r="D143" s="2">
        <f t="shared" si="8"/>
        <v>160.23930000000018</v>
      </c>
      <c r="E143" s="2">
        <f t="shared" si="9"/>
        <v>160.23930000000018</v>
      </c>
      <c r="F143" s="2">
        <f t="shared" si="10"/>
        <v>0</v>
      </c>
      <c r="G143" s="2">
        <f t="shared" si="11"/>
        <v>2.804789033661067</v>
      </c>
    </row>
    <row r="144" spans="1:7" ht="12.75">
      <c r="A144" t="s">
        <v>118</v>
      </c>
      <c r="B144">
        <v>5889.5</v>
      </c>
      <c r="C144" s="2">
        <f>0.1517*(COUNTIF($B$13:B144,"&gt;0.0")^2)+8.927*(COUNTIF($B$13:B144,"&gt;0.0"))+1940.3</f>
        <v>5761.8848</v>
      </c>
      <c r="D144" s="2">
        <f t="shared" si="8"/>
        <v>127.61520000000019</v>
      </c>
      <c r="E144" s="2">
        <f t="shared" si="9"/>
        <v>127.61520000000019</v>
      </c>
      <c r="F144" s="2">
        <f t="shared" si="10"/>
        <v>0</v>
      </c>
      <c r="G144" s="2">
        <f t="shared" si="11"/>
        <v>2.214816929349233</v>
      </c>
    </row>
    <row r="145" spans="1:7" ht="12.75">
      <c r="A145" t="s">
        <v>117</v>
      </c>
      <c r="B145">
        <v>5908.5</v>
      </c>
      <c r="C145" s="2">
        <f>0.1517*(COUNTIF($B$13:B145,"&gt;0.0")^2)+8.927*(COUNTIF($B$13:B145,"&gt;0.0"))+1940.3</f>
        <v>5811.0123</v>
      </c>
      <c r="D145" s="2">
        <f t="shared" si="8"/>
        <v>97.48769999999968</v>
      </c>
      <c r="E145" s="2">
        <f t="shared" si="9"/>
        <v>97.48769999999968</v>
      </c>
      <c r="F145" s="2">
        <f t="shared" si="10"/>
        <v>0</v>
      </c>
      <c r="G145" s="2">
        <f t="shared" si="11"/>
        <v>1.6776371304531512</v>
      </c>
    </row>
    <row r="146" spans="1:7" ht="12.75">
      <c r="A146" t="s">
        <v>116</v>
      </c>
      <c r="B146">
        <v>5787.4</v>
      </c>
      <c r="C146" s="2">
        <f>0.1517*(COUNTIF($B$13:B146,"&gt;0.0")^2)+8.927*(COUNTIF($B$13:B146,"&gt;0.0"))+1940.3</f>
        <v>5860.4432</v>
      </c>
      <c r="D146" s="2">
        <f t="shared" si="8"/>
        <v>-73.04320000000007</v>
      </c>
      <c r="E146" s="2">
        <f t="shared" si="9"/>
        <v>0</v>
      </c>
      <c r="F146" s="2">
        <f t="shared" si="10"/>
        <v>-73.04320000000007</v>
      </c>
      <c r="G146" s="2">
        <f t="shared" si="11"/>
        <v>-1.2463767245453394</v>
      </c>
    </row>
    <row r="147" spans="1:7" ht="12.75">
      <c r="A147" t="s">
        <v>115</v>
      </c>
      <c r="B147">
        <v>5776.6</v>
      </c>
      <c r="C147" s="2">
        <f>0.1517*(COUNTIF($B$13:B147,"&gt;0.0")^2)+8.927*(COUNTIF($B$13:B147,"&gt;0.0"))+1940.3</f>
        <v>5910.1775</v>
      </c>
      <c r="D147" s="2">
        <f t="shared" si="8"/>
        <v>-133.57749999999942</v>
      </c>
      <c r="E147" s="2">
        <f t="shared" si="9"/>
        <v>0</v>
      </c>
      <c r="F147" s="2">
        <f t="shared" si="10"/>
        <v>-133.57749999999942</v>
      </c>
      <c r="G147" s="2">
        <f t="shared" si="11"/>
        <v>-2.2601267051623988</v>
      </c>
    </row>
    <row r="148" spans="1:7" ht="12.75">
      <c r="A148" t="s">
        <v>114</v>
      </c>
      <c r="B148">
        <v>5883.5</v>
      </c>
      <c r="C148" s="2">
        <f>0.1517*(COUNTIF($B$13:B148,"&gt;0.0")^2)+8.927*(COUNTIF($B$13:B148,"&gt;0.0"))+1940.3</f>
        <v>5960.215200000001</v>
      </c>
      <c r="D148" s="2">
        <f t="shared" si="8"/>
        <v>-76.71520000000055</v>
      </c>
      <c r="E148" s="2">
        <f t="shared" si="9"/>
        <v>0</v>
      </c>
      <c r="F148" s="2">
        <f t="shared" si="10"/>
        <v>-76.71520000000055</v>
      </c>
      <c r="G148" s="2">
        <f t="shared" si="11"/>
        <v>-1.2871213106533559</v>
      </c>
    </row>
    <row r="149" spans="1:7" ht="12.75">
      <c r="A149" t="s">
        <v>113</v>
      </c>
      <c r="B149">
        <v>6005.7</v>
      </c>
      <c r="C149" s="2">
        <f>0.1517*(COUNTIF($B$13:B149,"&gt;0.0")^2)+8.927*(COUNTIF($B$13:B149,"&gt;0.0"))+1940.3</f>
        <v>6010.5563</v>
      </c>
      <c r="D149" s="2">
        <f t="shared" si="8"/>
        <v>-4.856300000000374</v>
      </c>
      <c r="E149" s="2">
        <f t="shared" si="9"/>
        <v>0</v>
      </c>
      <c r="F149" s="2">
        <f t="shared" si="10"/>
        <v>-4.856300000000374</v>
      </c>
      <c r="G149" s="2">
        <f t="shared" si="11"/>
        <v>-0.08079618187754724</v>
      </c>
    </row>
    <row r="150" spans="1:7" ht="12.75">
      <c r="A150" t="s">
        <v>112</v>
      </c>
      <c r="B150">
        <v>5957.8</v>
      </c>
      <c r="C150" s="2">
        <f>0.1517*(COUNTIF($B$13:B150,"&gt;0.0")^2)+8.927*(COUNTIF($B$13:B150,"&gt;0.0"))+1940.3</f>
        <v>6061.2008</v>
      </c>
      <c r="D150" s="2">
        <f t="shared" si="8"/>
        <v>-103.40079999999944</v>
      </c>
      <c r="E150" s="2">
        <f t="shared" si="9"/>
        <v>0</v>
      </c>
      <c r="F150" s="2">
        <f t="shared" si="10"/>
        <v>-103.40079999999944</v>
      </c>
      <c r="G150" s="2">
        <f t="shared" si="11"/>
        <v>-1.7059457921275178</v>
      </c>
    </row>
    <row r="151" spans="1:7" ht="12.75">
      <c r="A151" t="s">
        <v>111</v>
      </c>
      <c r="B151">
        <v>6030.2</v>
      </c>
      <c r="C151" s="2">
        <f>0.1517*(COUNTIF($B$13:B151,"&gt;0.0")^2)+8.927*(COUNTIF($B$13:B151,"&gt;0.0"))+1940.3</f>
        <v>6112.1487</v>
      </c>
      <c r="D151" s="2">
        <f t="shared" si="8"/>
        <v>-81.94869999999992</v>
      </c>
      <c r="E151" s="2">
        <f t="shared" si="9"/>
        <v>0</v>
      </c>
      <c r="F151" s="2">
        <f t="shared" si="10"/>
        <v>-81.94869999999992</v>
      </c>
      <c r="G151" s="2">
        <f t="shared" si="11"/>
        <v>-1.3407510848026312</v>
      </c>
    </row>
    <row r="152" spans="1:7" ht="12.75">
      <c r="A152" t="s">
        <v>110</v>
      </c>
      <c r="B152">
        <v>5955.1</v>
      </c>
      <c r="C152" s="2">
        <f>0.1517*(COUNTIF($B$13:B152,"&gt;0.0")^2)+8.927*(COUNTIF($B$13:B152,"&gt;0.0"))+1940.3</f>
        <v>6163.400000000001</v>
      </c>
      <c r="D152" s="2">
        <f t="shared" si="8"/>
        <v>-208.30000000000018</v>
      </c>
      <c r="E152" s="2">
        <f t="shared" si="9"/>
        <v>0</v>
      </c>
      <c r="F152" s="2">
        <f t="shared" si="10"/>
        <v>-208.30000000000018</v>
      </c>
      <c r="G152" s="2">
        <f t="shared" si="11"/>
        <v>-3.3796281273323197</v>
      </c>
    </row>
    <row r="153" spans="1:7" ht="12.75">
      <c r="A153" t="s">
        <v>109</v>
      </c>
      <c r="B153">
        <v>5857.3</v>
      </c>
      <c r="C153" s="2">
        <f>0.1517*(COUNTIF($B$13:B153,"&gt;0.0")^2)+8.927*(COUNTIF($B$13:B153,"&gt;0.0"))+1940.3</f>
        <v>6214.9547</v>
      </c>
      <c r="D153" s="2">
        <f t="shared" si="8"/>
        <v>-357.65470000000005</v>
      </c>
      <c r="E153" s="2">
        <f t="shared" si="9"/>
        <v>0</v>
      </c>
      <c r="F153" s="2">
        <f t="shared" si="10"/>
        <v>-357.65470000000005</v>
      </c>
      <c r="G153" s="2">
        <f t="shared" si="11"/>
        <v>-5.7547434738341705</v>
      </c>
    </row>
    <row r="154" spans="1:7" ht="12.75">
      <c r="A154" t="s">
        <v>108</v>
      </c>
      <c r="B154">
        <v>5889.1</v>
      </c>
      <c r="C154" s="2">
        <f>0.1517*(COUNTIF($B$13:B154,"&gt;0.0")^2)+8.927*(COUNTIF($B$13:B154,"&gt;0.0"))+1940.3</f>
        <v>6266.812800000001</v>
      </c>
      <c r="D154" s="2">
        <f t="shared" si="8"/>
        <v>-377.71280000000024</v>
      </c>
      <c r="E154" s="2">
        <f t="shared" si="9"/>
        <v>0</v>
      </c>
      <c r="F154" s="2">
        <f t="shared" si="10"/>
        <v>-377.71280000000024</v>
      </c>
      <c r="G154" s="2">
        <f t="shared" si="11"/>
        <v>-6.027191365920491</v>
      </c>
    </row>
    <row r="155" spans="1:7" ht="12.75">
      <c r="A155" t="s">
        <v>107</v>
      </c>
      <c r="B155">
        <v>5866.4</v>
      </c>
      <c r="C155" s="2">
        <f>0.1517*(COUNTIF($B$13:B155,"&gt;0.0")^2)+8.927*(COUNTIF($B$13:B155,"&gt;0.0"))+1940.3</f>
        <v>6318.9743</v>
      </c>
      <c r="D155" s="2">
        <f t="shared" si="8"/>
        <v>-452.5743000000002</v>
      </c>
      <c r="E155" s="2">
        <f t="shared" si="9"/>
        <v>0</v>
      </c>
      <c r="F155" s="2">
        <f t="shared" si="10"/>
        <v>-452.5743000000002</v>
      </c>
      <c r="G155" s="2">
        <f t="shared" si="11"/>
        <v>-7.162148135338994</v>
      </c>
    </row>
    <row r="156" spans="1:7" ht="12.75">
      <c r="A156" t="s">
        <v>106</v>
      </c>
      <c r="B156">
        <v>5871</v>
      </c>
      <c r="C156" s="2">
        <f>0.1517*(COUNTIF($B$13:B156,"&gt;0.0")^2)+8.927*(COUNTIF($B$13:B156,"&gt;0.0"))+1940.3</f>
        <v>6371.4392</v>
      </c>
      <c r="D156" s="2">
        <f t="shared" si="8"/>
        <v>-500.4391999999998</v>
      </c>
      <c r="E156" s="2">
        <f t="shared" si="9"/>
        <v>0</v>
      </c>
      <c r="F156" s="2">
        <f t="shared" si="10"/>
        <v>-500.4391999999998</v>
      </c>
      <c r="G156" s="2">
        <f t="shared" si="11"/>
        <v>-7.8544138033993915</v>
      </c>
    </row>
    <row r="157" spans="1:7" ht="12.75">
      <c r="A157" t="s">
        <v>105</v>
      </c>
      <c r="B157">
        <v>5944</v>
      </c>
      <c r="C157" s="2">
        <f>0.1517*(COUNTIF($B$13:B157,"&gt;0.0")^2)+8.927*(COUNTIF($B$13:B157,"&gt;0.0"))+1940.3</f>
        <v>6424.2074999999995</v>
      </c>
      <c r="D157" s="2">
        <f t="shared" si="8"/>
        <v>-480.2074999999995</v>
      </c>
      <c r="E157" s="2">
        <f t="shared" si="9"/>
        <v>0</v>
      </c>
      <c r="F157" s="2">
        <f t="shared" si="10"/>
        <v>-480.2074999999995</v>
      </c>
      <c r="G157" s="2">
        <f t="shared" si="11"/>
        <v>-7.474968702365227</v>
      </c>
    </row>
    <row r="158" spans="1:7" ht="12.75">
      <c r="A158" t="s">
        <v>104</v>
      </c>
      <c r="B158">
        <v>6077.6</v>
      </c>
      <c r="C158" s="2">
        <f>0.1517*(COUNTIF($B$13:B158,"&gt;0.0")^2)+8.927*(COUNTIF($B$13:B158,"&gt;0.0"))+1940.3</f>
        <v>6477.2792</v>
      </c>
      <c r="D158" s="2">
        <f t="shared" si="8"/>
        <v>-399.6791999999996</v>
      </c>
      <c r="E158" s="2">
        <f t="shared" si="9"/>
        <v>0</v>
      </c>
      <c r="F158" s="2">
        <f t="shared" si="10"/>
        <v>-399.6791999999996</v>
      </c>
      <c r="G158" s="2">
        <f t="shared" si="11"/>
        <v>-6.170479728587268</v>
      </c>
    </row>
    <row r="159" spans="1:7" ht="12.75">
      <c r="A159" t="s">
        <v>103</v>
      </c>
      <c r="B159">
        <v>6197.5</v>
      </c>
      <c r="C159" s="2">
        <f>0.1517*(COUNTIF($B$13:B159,"&gt;0.0")^2)+8.927*(COUNTIF($B$13:B159,"&gt;0.0"))+1940.3</f>
        <v>6530.6543</v>
      </c>
      <c r="D159" s="2">
        <f t="shared" si="8"/>
        <v>-333.15430000000015</v>
      </c>
      <c r="E159" s="2">
        <f t="shared" si="9"/>
        <v>0</v>
      </c>
      <c r="F159" s="2">
        <f t="shared" si="10"/>
        <v>-333.15430000000015</v>
      </c>
      <c r="G159" s="2">
        <f t="shared" si="11"/>
        <v>-5.101392367377342</v>
      </c>
    </row>
    <row r="160" spans="1:7" ht="12.75">
      <c r="A160" t="s">
        <v>102</v>
      </c>
      <c r="B160">
        <v>6325.6</v>
      </c>
      <c r="C160" s="2">
        <f>0.1517*(COUNTIF($B$13:B160,"&gt;0.0")^2)+8.927*(COUNTIF($B$13:B160,"&gt;0.0"))+1940.3</f>
        <v>6584.3328</v>
      </c>
      <c r="D160" s="2">
        <f t="shared" si="8"/>
        <v>-258.73279999999977</v>
      </c>
      <c r="E160" s="2">
        <f t="shared" si="9"/>
        <v>0</v>
      </c>
      <c r="F160" s="2">
        <f t="shared" si="10"/>
        <v>-258.73279999999977</v>
      </c>
      <c r="G160" s="2">
        <f t="shared" si="11"/>
        <v>-3.929521909949627</v>
      </c>
    </row>
    <row r="161" spans="1:7" ht="12.75">
      <c r="A161" t="s">
        <v>101</v>
      </c>
      <c r="B161">
        <v>6448.3</v>
      </c>
      <c r="C161" s="2">
        <f>0.1517*(COUNTIF($B$13:B161,"&gt;0.0")^2)+8.927*(COUNTIF($B$13:B161,"&gt;0.0"))+1940.3</f>
        <v>6638.3147</v>
      </c>
      <c r="D161" s="2">
        <f t="shared" si="8"/>
        <v>-190.01469999999972</v>
      </c>
      <c r="E161" s="2">
        <f t="shared" si="9"/>
        <v>0</v>
      </c>
      <c r="F161" s="2">
        <f t="shared" si="10"/>
        <v>-190.01469999999972</v>
      </c>
      <c r="G161" s="2">
        <f t="shared" si="11"/>
        <v>-2.8623936735027</v>
      </c>
    </row>
    <row r="162" spans="1:7" ht="12.75">
      <c r="A162" t="s">
        <v>100</v>
      </c>
      <c r="B162">
        <v>6559.6</v>
      </c>
      <c r="C162" s="2">
        <f>0.1517*(COUNTIF($B$13:B162,"&gt;0.0")^2)+8.927*(COUNTIF($B$13:B162,"&gt;0.0"))+1940.3</f>
        <v>6692.6</v>
      </c>
      <c r="D162" s="2">
        <f t="shared" si="8"/>
        <v>-133</v>
      </c>
      <c r="E162" s="2">
        <f t="shared" si="9"/>
        <v>0</v>
      </c>
      <c r="F162" s="2">
        <f t="shared" si="10"/>
        <v>-133</v>
      </c>
      <c r="G162" s="2">
        <f t="shared" si="11"/>
        <v>-1.9872695215611271</v>
      </c>
    </row>
    <row r="163" spans="1:7" ht="12.75">
      <c r="A163" t="s">
        <v>99</v>
      </c>
      <c r="B163">
        <v>6623.3</v>
      </c>
      <c r="C163" s="2">
        <f>0.1517*(COUNTIF($B$13:B163,"&gt;0.0")^2)+8.927*(COUNTIF($B$13:B163,"&gt;0.0"))+1940.3</f>
        <v>6747.1887</v>
      </c>
      <c r="D163" s="2">
        <f t="shared" si="8"/>
        <v>-123.88869999999952</v>
      </c>
      <c r="E163" s="2">
        <f t="shared" si="9"/>
        <v>0</v>
      </c>
      <c r="F163" s="2">
        <f t="shared" si="10"/>
        <v>-123.88869999999952</v>
      </c>
      <c r="G163" s="2">
        <f t="shared" si="11"/>
        <v>-1.8361528854232212</v>
      </c>
    </row>
    <row r="164" spans="1:7" ht="12.75">
      <c r="A164" t="s">
        <v>98</v>
      </c>
      <c r="B164">
        <v>6677.3</v>
      </c>
      <c r="C164" s="2">
        <f>0.1517*(COUNTIF($B$13:B164,"&gt;0.0")^2)+8.927*(COUNTIF($B$13:B164,"&gt;0.0"))+1940.3</f>
        <v>6802.080800000001</v>
      </c>
      <c r="D164" s="2">
        <f t="shared" si="8"/>
        <v>-124.78080000000045</v>
      </c>
      <c r="E164" s="2">
        <f t="shared" si="9"/>
        <v>0</v>
      </c>
      <c r="F164" s="2">
        <f t="shared" si="10"/>
        <v>-124.78080000000045</v>
      </c>
      <c r="G164" s="2">
        <f t="shared" si="11"/>
        <v>-1.8344504228764886</v>
      </c>
    </row>
    <row r="165" spans="1:7" ht="12.75">
      <c r="A165" t="s">
        <v>97</v>
      </c>
      <c r="B165">
        <v>6740.3</v>
      </c>
      <c r="C165" s="2">
        <f>0.1517*(COUNTIF($B$13:B165,"&gt;0.0")^2)+8.927*(COUNTIF($B$13:B165,"&gt;0.0"))+1940.3</f>
        <v>6857.2763</v>
      </c>
      <c r="D165" s="2">
        <f t="shared" si="8"/>
        <v>-116.97630000000026</v>
      </c>
      <c r="E165" s="2">
        <f t="shared" si="9"/>
        <v>0</v>
      </c>
      <c r="F165" s="2">
        <f t="shared" si="10"/>
        <v>-116.97630000000026</v>
      </c>
      <c r="G165" s="2">
        <f t="shared" si="11"/>
        <v>-1.7058711780360996</v>
      </c>
    </row>
    <row r="166" spans="1:7" ht="12.75">
      <c r="A166" t="s">
        <v>96</v>
      </c>
      <c r="B166">
        <v>6797.3</v>
      </c>
      <c r="C166" s="2">
        <f>0.1517*(COUNTIF($B$13:B166,"&gt;0.0")^2)+8.927*(COUNTIF($B$13:B166,"&gt;0.0"))+1940.3</f>
        <v>6912.7752</v>
      </c>
      <c r="D166" s="2">
        <f t="shared" si="8"/>
        <v>-115.47519999999986</v>
      </c>
      <c r="E166" s="2">
        <f t="shared" si="9"/>
        <v>0</v>
      </c>
      <c r="F166" s="2">
        <f t="shared" si="10"/>
        <v>-115.47519999999986</v>
      </c>
      <c r="G166" s="2">
        <f t="shared" si="11"/>
        <v>-1.6704608013291082</v>
      </c>
    </row>
    <row r="167" spans="1:7" ht="12.75">
      <c r="A167" t="s">
        <v>95</v>
      </c>
      <c r="B167">
        <v>6903.5</v>
      </c>
      <c r="C167" s="2">
        <f>0.1517*(COUNTIF($B$13:B167,"&gt;0.0")^2)+8.927*(COUNTIF($B$13:B167,"&gt;0.0"))+1940.3</f>
        <v>6968.5775</v>
      </c>
      <c r="D167" s="2">
        <f t="shared" si="8"/>
        <v>-65.07750000000033</v>
      </c>
      <c r="E167" s="2">
        <f t="shared" si="9"/>
        <v>0</v>
      </c>
      <c r="F167" s="2">
        <f t="shared" si="10"/>
        <v>-65.07750000000033</v>
      </c>
      <c r="G167" s="2">
        <f t="shared" si="11"/>
        <v>-0.9338706500717016</v>
      </c>
    </row>
    <row r="168" spans="1:7" ht="12.75">
      <c r="A168" t="s">
        <v>94</v>
      </c>
      <c r="B168">
        <v>6955.9</v>
      </c>
      <c r="C168" s="2">
        <f>0.1517*(COUNTIF($B$13:B168,"&gt;0.0")^2)+8.927*(COUNTIF($B$13:B168,"&gt;0.0"))+1940.3</f>
        <v>7024.6832</v>
      </c>
      <c r="D168" s="2">
        <f t="shared" si="8"/>
        <v>-68.78320000000076</v>
      </c>
      <c r="E168" s="2">
        <f t="shared" si="9"/>
        <v>0</v>
      </c>
      <c r="F168" s="2">
        <f t="shared" si="10"/>
        <v>-68.78320000000076</v>
      </c>
      <c r="G168" s="2">
        <f t="shared" si="11"/>
        <v>-0.9791644411807888</v>
      </c>
    </row>
    <row r="169" spans="1:7" ht="12.75">
      <c r="A169" t="s">
        <v>93</v>
      </c>
      <c r="B169">
        <v>7022.8</v>
      </c>
      <c r="C169" s="2">
        <f>0.1517*(COUNTIF($B$13:B169,"&gt;0.0")^2)+8.927*(COUNTIF($B$13:B169,"&gt;0.0"))+1940.3</f>
        <v>7081.0923</v>
      </c>
      <c r="D169" s="2">
        <f t="shared" si="8"/>
        <v>-58.29230000000007</v>
      </c>
      <c r="E169" s="2">
        <f t="shared" si="9"/>
        <v>0</v>
      </c>
      <c r="F169" s="2">
        <f t="shared" si="10"/>
        <v>-58.29230000000007</v>
      </c>
      <c r="G169" s="2">
        <f t="shared" si="11"/>
        <v>-0.8232105659744058</v>
      </c>
    </row>
    <row r="170" spans="1:7" ht="12.75">
      <c r="A170" t="s">
        <v>92</v>
      </c>
      <c r="B170">
        <v>7051</v>
      </c>
      <c r="C170" s="2">
        <f>0.1517*(COUNTIF($B$13:B170,"&gt;0.0")^2)+8.927*(COUNTIF($B$13:B170,"&gt;0.0"))+1940.3</f>
        <v>7137.804800000001</v>
      </c>
      <c r="D170" s="2">
        <f t="shared" si="8"/>
        <v>-86.8048000000008</v>
      </c>
      <c r="E170" s="2">
        <f t="shared" si="9"/>
        <v>0</v>
      </c>
      <c r="F170" s="2">
        <f t="shared" si="10"/>
        <v>-86.8048000000008</v>
      </c>
      <c r="G170" s="2">
        <f t="shared" si="11"/>
        <v>-1.216127400962279</v>
      </c>
    </row>
    <row r="171" spans="1:7" ht="12.75">
      <c r="A171" t="s">
        <v>91</v>
      </c>
      <c r="B171">
        <v>7119</v>
      </c>
      <c r="C171" s="2">
        <f>0.1517*(COUNTIF($B$13:B171,"&gt;0.0")^2)+8.927*(COUNTIF($B$13:B171,"&gt;0.0"))+1940.3</f>
        <v>7194.8207</v>
      </c>
      <c r="D171" s="2">
        <f t="shared" si="8"/>
        <v>-75.82070000000022</v>
      </c>
      <c r="E171" s="2">
        <f t="shared" si="9"/>
        <v>0</v>
      </c>
      <c r="F171" s="2">
        <f t="shared" si="10"/>
        <v>-75.82070000000022</v>
      </c>
      <c r="G171" s="2">
        <f t="shared" si="11"/>
        <v>-1.053823342672045</v>
      </c>
    </row>
    <row r="172" spans="1:7" ht="12.75">
      <c r="A172" t="s">
        <v>90</v>
      </c>
      <c r="B172">
        <v>7153.4</v>
      </c>
      <c r="C172" s="2">
        <f>0.1517*(COUNTIF($B$13:B172,"&gt;0.0")^2)+8.927*(COUNTIF($B$13:B172,"&gt;0.0"))+1940.3</f>
        <v>7252.14</v>
      </c>
      <c r="D172" s="2">
        <f t="shared" si="8"/>
        <v>-98.74000000000069</v>
      </c>
      <c r="E172" s="2">
        <f t="shared" si="9"/>
        <v>0</v>
      </c>
      <c r="F172" s="2">
        <f t="shared" si="10"/>
        <v>-98.74000000000069</v>
      </c>
      <c r="G172" s="2">
        <f t="shared" si="11"/>
        <v>-1.361529148637515</v>
      </c>
    </row>
    <row r="173" spans="1:7" ht="12.75">
      <c r="A173" t="s">
        <v>89</v>
      </c>
      <c r="B173">
        <v>7193</v>
      </c>
      <c r="C173" s="2">
        <f>0.1517*(COUNTIF($B$13:B173,"&gt;0.0")^2)+8.927*(COUNTIF($B$13:B173,"&gt;0.0"))+1940.3</f>
        <v>7309.7627</v>
      </c>
      <c r="D173" s="2">
        <f t="shared" si="8"/>
        <v>-116.76270000000022</v>
      </c>
      <c r="E173" s="2">
        <f t="shared" si="9"/>
        <v>0</v>
      </c>
      <c r="F173" s="2">
        <f t="shared" si="10"/>
        <v>-116.76270000000022</v>
      </c>
      <c r="G173" s="2">
        <f t="shared" si="11"/>
        <v>-1.5973528114667828</v>
      </c>
    </row>
    <row r="174" spans="1:7" ht="12.75">
      <c r="A174" t="s">
        <v>88</v>
      </c>
      <c r="B174">
        <v>7269.5</v>
      </c>
      <c r="C174" s="2">
        <f>0.1517*(COUNTIF($B$13:B174,"&gt;0.0")^2)+8.927*(COUNTIF($B$13:B174,"&gt;0.0"))+1940.3</f>
        <v>7367.688800000001</v>
      </c>
      <c r="D174" s="2">
        <f t="shared" si="8"/>
        <v>-98.18880000000081</v>
      </c>
      <c r="E174" s="2">
        <f t="shared" si="9"/>
        <v>0</v>
      </c>
      <c r="F174" s="2">
        <f t="shared" si="10"/>
        <v>-98.18880000000081</v>
      </c>
      <c r="G174" s="2">
        <f t="shared" si="11"/>
        <v>-1.3326947251083787</v>
      </c>
    </row>
    <row r="175" spans="1:7" ht="12.75">
      <c r="A175" t="s">
        <v>87</v>
      </c>
      <c r="B175">
        <v>7332.6</v>
      </c>
      <c r="C175" s="2">
        <f>0.1517*(COUNTIF($B$13:B175,"&gt;0.0")^2)+8.927*(COUNTIF($B$13:B175,"&gt;0.0"))+1940.3</f>
        <v>7425.9183</v>
      </c>
      <c r="D175" s="2">
        <f t="shared" si="8"/>
        <v>-93.31829999999991</v>
      </c>
      <c r="E175" s="2">
        <f t="shared" si="9"/>
        <v>0</v>
      </c>
      <c r="F175" s="2">
        <f t="shared" si="10"/>
        <v>-93.31829999999991</v>
      </c>
      <c r="G175" s="2">
        <f t="shared" si="11"/>
        <v>-1.2566567019731405</v>
      </c>
    </row>
    <row r="176" spans="1:7" ht="12.75">
      <c r="A176" t="s">
        <v>86</v>
      </c>
      <c r="B176">
        <v>7458</v>
      </c>
      <c r="C176" s="2">
        <f>0.1517*(COUNTIF($B$13:B176,"&gt;0.0")^2)+8.927*(COUNTIF($B$13:B176,"&gt;0.0"))+1940.3</f>
        <v>7484.4512</v>
      </c>
      <c r="D176" s="2">
        <f t="shared" si="8"/>
        <v>-26.451200000000426</v>
      </c>
      <c r="E176" s="2">
        <f t="shared" si="9"/>
        <v>0</v>
      </c>
      <c r="F176" s="2">
        <f t="shared" si="10"/>
        <v>-26.451200000000426</v>
      </c>
      <c r="G176" s="2">
        <f t="shared" si="11"/>
        <v>-0.3534153579623904</v>
      </c>
    </row>
    <row r="177" spans="1:7" ht="12.75">
      <c r="A177" t="s">
        <v>85</v>
      </c>
      <c r="B177">
        <v>7496.6</v>
      </c>
      <c r="C177" s="2">
        <f>0.1517*(COUNTIF($B$13:B177,"&gt;0.0")^2)+8.927*(COUNTIF($B$13:B177,"&gt;0.0"))+1940.3</f>
        <v>7543.2875</v>
      </c>
      <c r="D177" s="2">
        <f t="shared" si="8"/>
        <v>-46.6875</v>
      </c>
      <c r="E177" s="2">
        <f t="shared" si="9"/>
        <v>0</v>
      </c>
      <c r="F177" s="2">
        <f t="shared" si="10"/>
        <v>-46.6875</v>
      </c>
      <c r="G177" s="2">
        <f t="shared" si="11"/>
        <v>-0.6189277553056277</v>
      </c>
    </row>
    <row r="178" spans="1:7" ht="12.75">
      <c r="A178" t="s">
        <v>84</v>
      </c>
      <c r="B178">
        <v>7592.9</v>
      </c>
      <c r="C178" s="2">
        <f>0.1517*(COUNTIF($B$13:B178,"&gt;0.0")^2)+8.927*(COUNTIF($B$13:B178,"&gt;0.0"))+1940.3</f>
        <v>7602.4272</v>
      </c>
      <c r="D178" s="2">
        <f t="shared" si="8"/>
        <v>-9.527200000000448</v>
      </c>
      <c r="E178" s="2">
        <f t="shared" si="9"/>
        <v>0</v>
      </c>
      <c r="F178" s="2">
        <f t="shared" si="10"/>
        <v>-9.527200000000448</v>
      </c>
      <c r="G178" s="2">
        <f t="shared" si="11"/>
        <v>-0.1253178721658847</v>
      </c>
    </row>
    <row r="179" spans="1:7" ht="12.75">
      <c r="A179" t="s">
        <v>83</v>
      </c>
      <c r="B179">
        <v>7632.1</v>
      </c>
      <c r="C179" s="2">
        <f>0.1517*(COUNTIF($B$13:B179,"&gt;0.0")^2)+8.927*(COUNTIF($B$13:B179,"&gt;0.0"))+1940.3</f>
        <v>7661.8703000000005</v>
      </c>
      <c r="D179" s="2">
        <f t="shared" si="8"/>
        <v>-29.770300000000134</v>
      </c>
      <c r="E179" s="2">
        <f t="shared" si="9"/>
        <v>0</v>
      </c>
      <c r="F179" s="2">
        <f t="shared" si="10"/>
        <v>-29.770300000000134</v>
      </c>
      <c r="G179" s="2">
        <f t="shared" si="11"/>
        <v>-0.3885513436582205</v>
      </c>
    </row>
    <row r="180" spans="1:7" ht="12.75">
      <c r="A180" t="s">
        <v>82</v>
      </c>
      <c r="B180">
        <v>7734</v>
      </c>
      <c r="C180" s="2">
        <f>0.1517*(COUNTIF($B$13:B180,"&gt;0.0")^2)+8.927*(COUNTIF($B$13:B180,"&gt;0.0"))+1940.3</f>
        <v>7721.6168</v>
      </c>
      <c r="D180" s="2">
        <f t="shared" si="8"/>
        <v>12.383200000000215</v>
      </c>
      <c r="E180" s="2">
        <f t="shared" si="9"/>
        <v>12.383200000000215</v>
      </c>
      <c r="F180" s="2">
        <f t="shared" si="10"/>
        <v>0</v>
      </c>
      <c r="G180" s="2">
        <f t="shared" si="11"/>
        <v>0.1603705586633128</v>
      </c>
    </row>
    <row r="181" spans="1:7" ht="12.75">
      <c r="A181" t="s">
        <v>81</v>
      </c>
      <c r="B181">
        <v>7806.6</v>
      </c>
      <c r="C181" s="2">
        <f>0.1517*(COUNTIF($B$13:B181,"&gt;0.0")^2)+8.927*(COUNTIF($B$13:B181,"&gt;0.0"))+1940.3</f>
        <v>7781.666700000001</v>
      </c>
      <c r="D181" s="2">
        <f t="shared" si="8"/>
        <v>24.93329999999969</v>
      </c>
      <c r="E181" s="2">
        <f t="shared" si="9"/>
        <v>24.93329999999969</v>
      </c>
      <c r="F181" s="2">
        <f t="shared" si="10"/>
        <v>0</v>
      </c>
      <c r="G181" s="2">
        <f t="shared" si="11"/>
        <v>0.3204107932301918</v>
      </c>
    </row>
    <row r="182" spans="1:7" ht="12.75">
      <c r="A182" t="s">
        <v>80</v>
      </c>
      <c r="B182">
        <v>7865</v>
      </c>
      <c r="C182" s="2">
        <f>0.1517*(COUNTIF($B$13:B182,"&gt;0.0")^2)+8.927*(COUNTIF($B$13:B182,"&gt;0.0"))+1940.3</f>
        <v>7842.02</v>
      </c>
      <c r="D182" s="2">
        <f t="shared" si="8"/>
        <v>22.979999999999563</v>
      </c>
      <c r="E182" s="2">
        <f t="shared" si="9"/>
        <v>22.979999999999563</v>
      </c>
      <c r="F182" s="2">
        <f t="shared" si="10"/>
        <v>0</v>
      </c>
      <c r="G182" s="2">
        <f t="shared" si="11"/>
        <v>0.29303674308404676</v>
      </c>
    </row>
    <row r="183" spans="1:7" ht="12.75">
      <c r="A183" t="s">
        <v>79</v>
      </c>
      <c r="B183">
        <v>7927.4</v>
      </c>
      <c r="C183" s="2">
        <f>0.1517*(COUNTIF($B$13:B183,"&gt;0.0")^2)+8.927*(COUNTIF($B$13:B183,"&gt;0.0"))+1940.3</f>
        <v>7902.6767</v>
      </c>
      <c r="D183" s="2">
        <f t="shared" si="8"/>
        <v>24.723299999999654</v>
      </c>
      <c r="E183" s="2">
        <f t="shared" si="9"/>
        <v>24.723299999999654</v>
      </c>
      <c r="F183" s="2">
        <f t="shared" si="10"/>
        <v>0</v>
      </c>
      <c r="G183" s="2">
        <f t="shared" si="11"/>
        <v>0.312847164809357</v>
      </c>
    </row>
    <row r="184" spans="1:7" ht="12.75">
      <c r="A184" t="s">
        <v>78</v>
      </c>
      <c r="B184">
        <v>7944.7</v>
      </c>
      <c r="C184" s="2">
        <f>0.1517*(COUNTIF($B$13:B184,"&gt;0.0")^2)+8.927*(COUNTIF($B$13:B184,"&gt;0.0"))+1940.3</f>
        <v>7963.636799999999</v>
      </c>
      <c r="D184" s="2">
        <f t="shared" si="8"/>
        <v>-18.936799999999494</v>
      </c>
      <c r="E184" s="2">
        <f t="shared" si="9"/>
        <v>0</v>
      </c>
      <c r="F184" s="2">
        <f t="shared" si="10"/>
        <v>-18.936799999999494</v>
      </c>
      <c r="G184" s="2">
        <f t="shared" si="11"/>
        <v>-0.2377908545502665</v>
      </c>
    </row>
    <row r="185" spans="1:7" ht="12.75">
      <c r="A185" t="s">
        <v>77</v>
      </c>
      <c r="B185">
        <v>8027.7</v>
      </c>
      <c r="C185" s="2">
        <f>0.1517*(COUNTIF($B$13:B185,"&gt;0.0")^2)+8.927*(COUNTIF($B$13:B185,"&gt;0.0"))+1940.3</f>
        <v>8024.9003</v>
      </c>
      <c r="D185" s="2">
        <f t="shared" si="8"/>
        <v>2.799699999999575</v>
      </c>
      <c r="E185" s="2">
        <f t="shared" si="9"/>
        <v>2.799699999999575</v>
      </c>
      <c r="F185" s="2">
        <f t="shared" si="10"/>
        <v>0</v>
      </c>
      <c r="G185" s="2">
        <f t="shared" si="11"/>
        <v>0.03488766084732012</v>
      </c>
    </row>
    <row r="186" spans="1:7" ht="12.75">
      <c r="A186" t="s">
        <v>76</v>
      </c>
      <c r="B186">
        <v>8059.6</v>
      </c>
      <c r="C186" s="2">
        <f>0.1517*(COUNTIF($B$13:B186,"&gt;0.0")^2)+8.927*(COUNTIF($B$13:B186,"&gt;0.0"))+1940.3</f>
        <v>8086.4672</v>
      </c>
      <c r="D186" s="2">
        <f t="shared" si="8"/>
        <v>-26.867199999999684</v>
      </c>
      <c r="E186" s="2">
        <f t="shared" si="9"/>
        <v>0</v>
      </c>
      <c r="F186" s="2">
        <f t="shared" si="10"/>
        <v>-26.867199999999684</v>
      </c>
      <c r="G186" s="2">
        <f t="shared" si="11"/>
        <v>-0.3322489207648018</v>
      </c>
    </row>
    <row r="187" spans="1:7" ht="12.75">
      <c r="A187" t="s">
        <v>75</v>
      </c>
      <c r="B187">
        <v>8059.5</v>
      </c>
      <c r="C187" s="2">
        <f>0.1517*(COUNTIF($B$13:B187,"&gt;0.0")^2)+8.927*(COUNTIF($B$13:B187,"&gt;0.0"))+1940.3</f>
        <v>8148.337500000001</v>
      </c>
      <c r="D187" s="2">
        <f t="shared" si="8"/>
        <v>-88.83750000000055</v>
      </c>
      <c r="E187" s="2">
        <f t="shared" si="9"/>
        <v>0</v>
      </c>
      <c r="F187" s="2">
        <f t="shared" si="10"/>
        <v>-88.83750000000055</v>
      </c>
      <c r="G187" s="2">
        <f t="shared" si="11"/>
        <v>-1.0902530730962057</v>
      </c>
    </row>
    <row r="188" spans="1:7" ht="12.75">
      <c r="A188" t="s">
        <v>74</v>
      </c>
      <c r="B188">
        <v>7988.9</v>
      </c>
      <c r="C188" s="2">
        <f>0.1517*(COUNTIF($B$13:B188,"&gt;0.0")^2)+8.927*(COUNTIF($B$13:B188,"&gt;0.0"))+1940.3</f>
        <v>8210.511199999999</v>
      </c>
      <c r="D188" s="2">
        <f t="shared" si="8"/>
        <v>-221.61119999999937</v>
      </c>
      <c r="E188" s="2">
        <f t="shared" si="9"/>
        <v>0</v>
      </c>
      <c r="F188" s="2">
        <f t="shared" si="10"/>
        <v>-221.61119999999937</v>
      </c>
      <c r="G188" s="2">
        <f t="shared" si="11"/>
        <v>-2.6991157383720443</v>
      </c>
    </row>
    <row r="189" spans="1:7" ht="12.75">
      <c r="A189" t="s">
        <v>73</v>
      </c>
      <c r="B189">
        <v>7950.2</v>
      </c>
      <c r="C189" s="2">
        <f>0.1517*(COUNTIF($B$13:B189,"&gt;0.0")^2)+8.927*(COUNTIF($B$13:B189,"&gt;0.0"))+1940.3</f>
        <v>8272.988299999999</v>
      </c>
      <c r="D189" s="2">
        <f t="shared" si="8"/>
        <v>-322.78829999999925</v>
      </c>
      <c r="E189" s="2">
        <f t="shared" si="9"/>
        <v>0</v>
      </c>
      <c r="F189" s="2">
        <f t="shared" si="10"/>
        <v>-322.78829999999925</v>
      </c>
      <c r="G189" s="2">
        <f t="shared" si="11"/>
        <v>-3.901713483627183</v>
      </c>
    </row>
    <row r="190" spans="1:7" ht="12.75">
      <c r="A190" t="s">
        <v>72</v>
      </c>
      <c r="B190">
        <v>8003.8</v>
      </c>
      <c r="C190" s="2">
        <f>0.1517*(COUNTIF($B$13:B190,"&gt;0.0")^2)+8.927*(COUNTIF($B$13:B190,"&gt;0.0"))+1940.3</f>
        <v>8335.7688</v>
      </c>
      <c r="D190" s="2">
        <f t="shared" si="8"/>
        <v>-331.96879999999965</v>
      </c>
      <c r="E190" s="2">
        <f t="shared" si="9"/>
        <v>0</v>
      </c>
      <c r="F190" s="2">
        <f t="shared" si="10"/>
        <v>-331.96879999999965</v>
      </c>
      <c r="G190" s="2">
        <f t="shared" si="11"/>
        <v>-3.9824617016729116</v>
      </c>
    </row>
    <row r="191" spans="1:7" ht="12.75">
      <c r="A191" t="s">
        <v>71</v>
      </c>
      <c r="B191">
        <v>8037.5</v>
      </c>
      <c r="C191" s="2">
        <f>0.1517*(COUNTIF($B$13:B191,"&gt;0.0")^2)+8.927*(COUNTIF($B$13:B191,"&gt;0.0"))+1940.3</f>
        <v>8398.8527</v>
      </c>
      <c r="D191" s="2">
        <f t="shared" si="8"/>
        <v>-361.35269999999946</v>
      </c>
      <c r="E191" s="2">
        <f t="shared" si="9"/>
        <v>0</v>
      </c>
      <c r="F191" s="2">
        <f t="shared" si="10"/>
        <v>-361.35269999999946</v>
      </c>
      <c r="G191" s="2">
        <f t="shared" si="11"/>
        <v>-4.302405494026576</v>
      </c>
    </row>
    <row r="192" spans="1:7" ht="12.75">
      <c r="A192" t="s">
        <v>70</v>
      </c>
      <c r="B192">
        <v>8069</v>
      </c>
      <c r="C192" s="2">
        <f>0.1517*(COUNTIF($B$13:B192,"&gt;0.0")^2)+8.927*(COUNTIF($B$13:B192,"&gt;0.0"))+1940.3</f>
        <v>8462.24</v>
      </c>
      <c r="D192" s="2">
        <f t="shared" si="8"/>
        <v>-393.2399999999998</v>
      </c>
      <c r="E192" s="2">
        <f t="shared" si="9"/>
        <v>0</v>
      </c>
      <c r="F192" s="2">
        <f t="shared" si="10"/>
        <v>-393.2399999999998</v>
      </c>
      <c r="G192" s="2">
        <f t="shared" si="11"/>
        <v>-4.646996539923233</v>
      </c>
    </row>
    <row r="193" spans="1:7" ht="12.75">
      <c r="A193" t="s">
        <v>69</v>
      </c>
      <c r="B193">
        <v>8157.6</v>
      </c>
      <c r="C193" s="2">
        <f>0.1517*(COUNTIF($B$13:B193,"&gt;0.0")^2)+8.927*(COUNTIF($B$13:B193,"&gt;0.0"))+1940.3</f>
        <v>8525.9307</v>
      </c>
      <c r="D193" s="2">
        <f t="shared" si="8"/>
        <v>-368.33070000000043</v>
      </c>
      <c r="E193" s="2">
        <f t="shared" si="9"/>
        <v>0</v>
      </c>
      <c r="F193" s="2">
        <f t="shared" si="10"/>
        <v>-368.33070000000043</v>
      </c>
      <c r="G193" s="2">
        <f t="shared" si="11"/>
        <v>-4.320123080521877</v>
      </c>
    </row>
    <row r="194" spans="1:7" ht="12.75">
      <c r="A194" t="s">
        <v>68</v>
      </c>
      <c r="B194">
        <v>8244.3</v>
      </c>
      <c r="C194" s="2">
        <f>0.1517*(COUNTIF($B$13:B194,"&gt;0.0")^2)+8.927*(COUNTIF($B$13:B194,"&gt;0.0"))+1940.3</f>
        <v>8589.924799999999</v>
      </c>
      <c r="D194" s="2">
        <f t="shared" si="8"/>
        <v>-345.6247999999996</v>
      </c>
      <c r="E194" s="2">
        <f t="shared" si="9"/>
        <v>0</v>
      </c>
      <c r="F194" s="2">
        <f t="shared" si="10"/>
        <v>-345.6247999999996</v>
      </c>
      <c r="G194" s="2">
        <f t="shared" si="11"/>
        <v>-4.023606819002649</v>
      </c>
    </row>
    <row r="195" spans="1:7" ht="12.75">
      <c r="A195" t="s">
        <v>67</v>
      </c>
      <c r="B195">
        <v>8329.4</v>
      </c>
      <c r="C195" s="2">
        <f>0.1517*(COUNTIF($B$13:B195,"&gt;0.0")^2)+8.927*(COUNTIF($B$13:B195,"&gt;0.0"))+1940.3</f>
        <v>8654.2223</v>
      </c>
      <c r="D195" s="2">
        <f t="shared" si="8"/>
        <v>-324.8222999999998</v>
      </c>
      <c r="E195" s="2">
        <f t="shared" si="9"/>
        <v>0</v>
      </c>
      <c r="F195" s="2">
        <f t="shared" si="10"/>
        <v>-324.8222999999998</v>
      </c>
      <c r="G195" s="2">
        <f t="shared" si="11"/>
        <v>-3.7533389915348008</v>
      </c>
    </row>
    <row r="196" spans="1:7" ht="12.75">
      <c r="A196" t="s">
        <v>66</v>
      </c>
      <c r="B196">
        <v>8417</v>
      </c>
      <c r="C196" s="2">
        <f>0.1517*(COUNTIF($B$13:B196,"&gt;0.0")^2)+8.927*(COUNTIF($B$13:B196,"&gt;0.0"))+1940.3</f>
        <v>8718.8232</v>
      </c>
      <c r="D196" s="2">
        <f t="shared" si="8"/>
        <v>-301.8232000000007</v>
      </c>
      <c r="E196" s="2">
        <f t="shared" si="9"/>
        <v>0</v>
      </c>
      <c r="F196" s="2">
        <f t="shared" si="10"/>
        <v>-301.8232000000007</v>
      </c>
      <c r="G196" s="2">
        <f t="shared" si="11"/>
        <v>-3.461742405787064</v>
      </c>
    </row>
    <row r="197" spans="1:7" ht="12.75">
      <c r="A197" t="s">
        <v>65</v>
      </c>
      <c r="B197">
        <v>8432.5</v>
      </c>
      <c r="C197" s="2">
        <f>0.1517*(COUNTIF($B$13:B197,"&gt;0.0")^2)+8.927*(COUNTIF($B$13:B197,"&gt;0.0"))+1940.3</f>
        <v>8783.727499999999</v>
      </c>
      <c r="D197" s="2">
        <f t="shared" si="8"/>
        <v>-351.22749999999905</v>
      </c>
      <c r="E197" s="2">
        <f t="shared" si="9"/>
        <v>0</v>
      </c>
      <c r="F197" s="2">
        <f t="shared" si="10"/>
        <v>-351.22749999999905</v>
      </c>
      <c r="G197" s="2">
        <f t="shared" si="11"/>
        <v>-3.9986156218985514</v>
      </c>
    </row>
    <row r="198" spans="1:7" ht="12.75">
      <c r="A198" t="s">
        <v>64</v>
      </c>
      <c r="B198">
        <v>8486.4</v>
      </c>
      <c r="C198" s="2">
        <f>0.1517*(COUNTIF($B$13:B198,"&gt;0.0")^2)+8.927*(COUNTIF($B$13:B198,"&gt;0.0"))+1940.3</f>
        <v>8848.9352</v>
      </c>
      <c r="D198" s="2">
        <f t="shared" si="8"/>
        <v>-362.53520000000026</v>
      </c>
      <c r="E198" s="2">
        <f t="shared" si="9"/>
        <v>0</v>
      </c>
      <c r="F198" s="2">
        <f t="shared" si="10"/>
        <v>-362.53520000000026</v>
      </c>
      <c r="G198" s="2">
        <f t="shared" si="11"/>
        <v>-4.096935866362772</v>
      </c>
    </row>
    <row r="199" spans="1:7" ht="12.75">
      <c r="A199" t="s">
        <v>63</v>
      </c>
      <c r="B199">
        <v>8531.1</v>
      </c>
      <c r="C199" s="2">
        <f>0.1517*(COUNTIF($B$13:B199,"&gt;0.0")^2)+8.927*(COUNTIF($B$13:B199,"&gt;0.0"))+1940.3</f>
        <v>8914.4463</v>
      </c>
      <c r="D199" s="2">
        <f t="shared" si="8"/>
        <v>-383.34629999999925</v>
      </c>
      <c r="E199" s="2">
        <f t="shared" si="9"/>
        <v>0</v>
      </c>
      <c r="F199" s="2">
        <f t="shared" si="10"/>
        <v>-383.34629999999925</v>
      </c>
      <c r="G199" s="2">
        <f t="shared" si="11"/>
        <v>-4.300281667522068</v>
      </c>
    </row>
    <row r="200" spans="1:7" ht="12.75">
      <c r="A200" t="s">
        <v>62</v>
      </c>
      <c r="B200">
        <v>8643.8</v>
      </c>
      <c r="C200" s="2">
        <f>0.1517*(COUNTIF($B$13:B200,"&gt;0.0")^2)+8.927*(COUNTIF($B$13:B200,"&gt;0.0"))+1940.3</f>
        <v>8980.2608</v>
      </c>
      <c r="D200" s="2">
        <f t="shared" si="8"/>
        <v>-336.46080000000075</v>
      </c>
      <c r="E200" s="2">
        <f t="shared" si="9"/>
        <v>0</v>
      </c>
      <c r="F200" s="2">
        <f t="shared" si="10"/>
        <v>-336.46080000000075</v>
      </c>
      <c r="G200" s="2">
        <f t="shared" si="11"/>
        <v>-3.746670698026952</v>
      </c>
    </row>
    <row r="201" spans="1:7" ht="12.75">
      <c r="A201" t="s">
        <v>61</v>
      </c>
      <c r="B201">
        <v>8727.9</v>
      </c>
      <c r="C201" s="2">
        <f>0.1517*(COUNTIF($B$13:B201,"&gt;0.0")^2)+8.927*(COUNTIF($B$13:B201,"&gt;0.0"))+1940.3</f>
        <v>9046.3787</v>
      </c>
      <c r="D201" s="2">
        <f t="shared" si="8"/>
        <v>-318.47869999999966</v>
      </c>
      <c r="E201" s="2">
        <f t="shared" si="9"/>
        <v>0</v>
      </c>
      <c r="F201" s="2">
        <f t="shared" si="10"/>
        <v>-318.47869999999966</v>
      </c>
      <c r="G201" s="2">
        <f t="shared" si="11"/>
        <v>-3.520510367314157</v>
      </c>
    </row>
    <row r="202" spans="1:7" ht="12.75">
      <c r="A202" t="s">
        <v>60</v>
      </c>
      <c r="B202">
        <v>8847.3</v>
      </c>
      <c r="C202" s="2">
        <f>0.1517*(COUNTIF($B$13:B202,"&gt;0.0")^2)+8.927*(COUNTIF($B$13:B202,"&gt;0.0"))+1940.3</f>
        <v>9112.8</v>
      </c>
      <c r="D202" s="2">
        <f t="shared" si="8"/>
        <v>-265.5</v>
      </c>
      <c r="E202" s="2">
        <f t="shared" si="9"/>
        <v>0</v>
      </c>
      <c r="F202" s="2">
        <f t="shared" si="10"/>
        <v>-265.5</v>
      </c>
      <c r="G202" s="2">
        <f t="shared" si="11"/>
        <v>-2.9134843297340005</v>
      </c>
    </row>
    <row r="203" spans="1:7" ht="12.75">
      <c r="A203" t="s">
        <v>59</v>
      </c>
      <c r="B203">
        <v>8904.3</v>
      </c>
      <c r="C203" s="2">
        <f>0.1517*(COUNTIF($B$13:B203,"&gt;0.0")^2)+8.927*(COUNTIF($B$13:B203,"&gt;0.0"))+1940.3</f>
        <v>9179.5247</v>
      </c>
      <c r="D203" s="2">
        <f t="shared" si="8"/>
        <v>-275.22470000000067</v>
      </c>
      <c r="E203" s="2">
        <f t="shared" si="9"/>
        <v>0</v>
      </c>
      <c r="F203" s="2">
        <f t="shared" si="10"/>
        <v>-275.22470000000067</v>
      </c>
      <c r="G203" s="2">
        <f t="shared" si="11"/>
        <v>-2.9982456499082213</v>
      </c>
    </row>
    <row r="204" spans="1:7" ht="12.75">
      <c r="A204" t="s">
        <v>58</v>
      </c>
      <c r="B204">
        <v>9003.2</v>
      </c>
      <c r="C204" s="2">
        <f>0.1517*(COUNTIF($B$13:B204,"&gt;0.0")^2)+8.927*(COUNTIF($B$13:B204,"&gt;0.0"))+1940.3</f>
        <v>9246.5528</v>
      </c>
      <c r="D204" s="2">
        <f t="shared" si="8"/>
        <v>-243.35279999999875</v>
      </c>
      <c r="E204" s="2">
        <f t="shared" si="9"/>
        <v>0</v>
      </c>
      <c r="F204" s="2">
        <f t="shared" si="10"/>
        <v>-243.35279999999875</v>
      </c>
      <c r="G204" s="2">
        <f t="shared" si="11"/>
        <v>-2.631821882853454</v>
      </c>
    </row>
    <row r="205" spans="1:7" ht="12.75">
      <c r="A205" t="s">
        <v>57</v>
      </c>
      <c r="B205">
        <v>9025.3</v>
      </c>
      <c r="C205" s="2">
        <f>0.1517*(COUNTIF($B$13:B205,"&gt;0.0")^2)+8.927*(COUNTIF($B$13:B205,"&gt;0.0"))+1940.3</f>
        <v>9313.8843</v>
      </c>
      <c r="D205" s="2">
        <f t="shared" si="8"/>
        <v>-288.58430000000044</v>
      </c>
      <c r="E205" s="2">
        <f t="shared" si="9"/>
        <v>0</v>
      </c>
      <c r="F205" s="2">
        <f t="shared" si="10"/>
        <v>-288.58430000000044</v>
      </c>
      <c r="G205" s="2">
        <f t="shared" si="11"/>
        <v>-3.0984312313177482</v>
      </c>
    </row>
    <row r="206" spans="1:7" ht="12.75">
      <c r="A206" t="s">
        <v>56</v>
      </c>
      <c r="B206">
        <v>9044.7</v>
      </c>
      <c r="C206" s="2">
        <f>0.1517*(COUNTIF($B$13:B206,"&gt;0.0")^2)+8.927*(COUNTIF($B$13:B206,"&gt;0.0"))+1940.3</f>
        <v>9381.519199999999</v>
      </c>
      <c r="D206" s="2">
        <f aca="true" t="shared" si="12" ref="D206:D262">B206-C206</f>
        <v>-336.8191999999981</v>
      </c>
      <c r="E206" s="2">
        <f aca="true" t="shared" si="13" ref="E206:E262">IF(D206&gt;0,D206,0)</f>
        <v>0</v>
      </c>
      <c r="F206" s="2">
        <f aca="true" t="shared" si="14" ref="F206:F262">IF(D206&lt;0,D206,0)</f>
        <v>-336.8191999999981</v>
      </c>
      <c r="G206" s="2">
        <f aca="true" t="shared" si="15" ref="G206:G262">D206/C206*100</f>
        <v>-3.590241546379803</v>
      </c>
    </row>
    <row r="207" spans="1:7" ht="12.75">
      <c r="A207" t="s">
        <v>55</v>
      </c>
      <c r="B207">
        <v>9120.7</v>
      </c>
      <c r="C207" s="2">
        <f>0.1517*(COUNTIF($B$13:B207,"&gt;0.0")^2)+8.927*(COUNTIF($B$13:B207,"&gt;0.0"))+1940.3</f>
        <v>9449.457499999999</v>
      </c>
      <c r="D207" s="2">
        <f t="shared" si="12"/>
        <v>-328.7574999999979</v>
      </c>
      <c r="E207" s="2">
        <f t="shared" si="13"/>
        <v>0</v>
      </c>
      <c r="F207" s="2">
        <f t="shared" si="14"/>
        <v>-328.7574999999979</v>
      </c>
      <c r="G207" s="2">
        <f t="shared" si="15"/>
        <v>-3.479115070891614</v>
      </c>
    </row>
    <row r="208" spans="1:7" ht="12.75">
      <c r="A208" t="s">
        <v>54</v>
      </c>
      <c r="B208">
        <v>9184.3</v>
      </c>
      <c r="C208" s="2">
        <f>0.1517*(COUNTIF($B$13:B208,"&gt;0.0")^2)+8.927*(COUNTIF($B$13:B208,"&gt;0.0"))+1940.3</f>
        <v>9517.6992</v>
      </c>
      <c r="D208" s="2">
        <f t="shared" si="12"/>
        <v>-333.39919999999984</v>
      </c>
      <c r="E208" s="2">
        <f t="shared" si="13"/>
        <v>0</v>
      </c>
      <c r="F208" s="2">
        <f t="shared" si="14"/>
        <v>-333.39919999999984</v>
      </c>
      <c r="G208" s="2">
        <f t="shared" si="15"/>
        <v>-3.5029390296343874</v>
      </c>
    </row>
    <row r="209" spans="1:7" ht="12.75">
      <c r="A209" t="s">
        <v>53</v>
      </c>
      <c r="B209">
        <v>9247.2</v>
      </c>
      <c r="C209" s="2">
        <f>0.1517*(COUNTIF($B$13:B209,"&gt;0.0")^2)+8.927*(COUNTIF($B$13:B209,"&gt;0.0"))+1940.3</f>
        <v>9586.2443</v>
      </c>
      <c r="D209" s="2">
        <f t="shared" si="12"/>
        <v>-339.04429999999957</v>
      </c>
      <c r="E209" s="2">
        <f t="shared" si="13"/>
        <v>0</v>
      </c>
      <c r="F209" s="2">
        <f t="shared" si="14"/>
        <v>-339.04429999999957</v>
      </c>
      <c r="G209" s="2">
        <f t="shared" si="15"/>
        <v>-3.536779257753733</v>
      </c>
    </row>
    <row r="210" spans="1:7" ht="12.75">
      <c r="A210" t="s">
        <v>52</v>
      </c>
      <c r="B210">
        <v>9407.1</v>
      </c>
      <c r="C210" s="2">
        <f>0.1517*(COUNTIF($B$13:B210,"&gt;0.0")^2)+8.927*(COUNTIF($B$13:B210,"&gt;0.0"))+1940.3</f>
        <v>9655.092799999999</v>
      </c>
      <c r="D210" s="2">
        <f t="shared" si="12"/>
        <v>-247.99279999999817</v>
      </c>
      <c r="E210" s="2">
        <f t="shared" si="13"/>
        <v>0</v>
      </c>
      <c r="F210" s="2">
        <f t="shared" si="14"/>
        <v>-247.99279999999817</v>
      </c>
      <c r="G210" s="2">
        <f t="shared" si="15"/>
        <v>-2.5685180364087046</v>
      </c>
    </row>
    <row r="211" spans="1:7" ht="12.75">
      <c r="A211" t="s">
        <v>51</v>
      </c>
      <c r="B211">
        <v>9488.9</v>
      </c>
      <c r="C211" s="2">
        <f>0.1517*(COUNTIF($B$13:B211,"&gt;0.0")^2)+8.927*(COUNTIF($B$13:B211,"&gt;0.0"))+1940.3</f>
        <v>9724.2447</v>
      </c>
      <c r="D211" s="2">
        <f t="shared" si="12"/>
        <v>-235.34469999999965</v>
      </c>
      <c r="E211" s="2">
        <f t="shared" si="13"/>
        <v>0</v>
      </c>
      <c r="F211" s="2">
        <f t="shared" si="14"/>
        <v>-235.34469999999965</v>
      </c>
      <c r="G211" s="2">
        <f t="shared" si="15"/>
        <v>-2.420184880785648</v>
      </c>
    </row>
    <row r="212" spans="1:7" ht="12.75">
      <c r="A212" t="s">
        <v>50</v>
      </c>
      <c r="B212">
        <v>9592.5</v>
      </c>
      <c r="C212" s="2">
        <f>0.1517*(COUNTIF($B$13:B212,"&gt;0.0")^2)+8.927*(COUNTIF($B$13:B212,"&gt;0.0"))+1940.3</f>
        <v>9793.699999999999</v>
      </c>
      <c r="D212" s="2">
        <f t="shared" si="12"/>
        <v>-201.1999999999989</v>
      </c>
      <c r="E212" s="2">
        <f t="shared" si="13"/>
        <v>0</v>
      </c>
      <c r="F212" s="2">
        <f t="shared" si="14"/>
        <v>-201.1999999999989</v>
      </c>
      <c r="G212" s="2">
        <f t="shared" si="15"/>
        <v>-2.054381898567436</v>
      </c>
    </row>
    <row r="213" spans="1:7" ht="12.75">
      <c r="A213" t="s">
        <v>49</v>
      </c>
      <c r="B213">
        <v>9666.2</v>
      </c>
      <c r="C213" s="2">
        <f>0.1517*(COUNTIF($B$13:B213,"&gt;0.0")^2)+8.927*(COUNTIF($B$13:B213,"&gt;0.0"))+1940.3</f>
        <v>9863.4587</v>
      </c>
      <c r="D213" s="2">
        <f t="shared" si="12"/>
        <v>-197.2586999999985</v>
      </c>
      <c r="E213" s="2">
        <f t="shared" si="13"/>
        <v>0</v>
      </c>
      <c r="F213" s="2">
        <f t="shared" si="14"/>
        <v>-197.2586999999985</v>
      </c>
      <c r="G213" s="2">
        <f t="shared" si="15"/>
        <v>-1.9998938100688608</v>
      </c>
    </row>
    <row r="214" spans="1:7" ht="12.75">
      <c r="A214" t="s">
        <v>48</v>
      </c>
      <c r="B214">
        <v>9809.6</v>
      </c>
      <c r="C214" s="2">
        <f>0.1517*(COUNTIF($B$13:B214,"&gt;0.0")^2)+8.927*(COUNTIF($B$13:B214,"&gt;0.0"))+1940.3</f>
        <v>9933.5208</v>
      </c>
      <c r="D214" s="2">
        <f t="shared" si="12"/>
        <v>-123.92079999999987</v>
      </c>
      <c r="E214" s="2">
        <f t="shared" si="13"/>
        <v>0</v>
      </c>
      <c r="F214" s="2">
        <f t="shared" si="14"/>
        <v>-123.92079999999987</v>
      </c>
      <c r="G214" s="2">
        <f t="shared" si="15"/>
        <v>-1.247501288767623</v>
      </c>
    </row>
    <row r="215" spans="1:7" ht="12.75">
      <c r="A215" t="s">
        <v>47</v>
      </c>
      <c r="B215">
        <v>9932.7</v>
      </c>
      <c r="C215" s="2">
        <f>0.1517*(COUNTIF($B$13:B215,"&gt;0.0")^2)+8.927*(COUNTIF($B$13:B215,"&gt;0.0"))+1940.3</f>
        <v>10003.8863</v>
      </c>
      <c r="D215" s="2">
        <f t="shared" si="12"/>
        <v>-71.18629999999939</v>
      </c>
      <c r="E215" s="2">
        <f t="shared" si="13"/>
        <v>0</v>
      </c>
      <c r="F215" s="2">
        <f t="shared" si="14"/>
        <v>-71.18629999999939</v>
      </c>
      <c r="G215" s="2">
        <f t="shared" si="15"/>
        <v>-0.7115864561555382</v>
      </c>
    </row>
    <row r="216" spans="1:7" ht="12.75">
      <c r="A216" t="s">
        <v>46</v>
      </c>
      <c r="B216">
        <v>10008.9</v>
      </c>
      <c r="C216" s="2">
        <f>0.1517*(COUNTIF($B$13:B216,"&gt;0.0")^2)+8.927*(COUNTIF($B$13:B216,"&gt;0.0"))+1940.3</f>
        <v>10074.5552</v>
      </c>
      <c r="D216" s="2">
        <f t="shared" si="12"/>
        <v>-65.65520000000106</v>
      </c>
      <c r="E216" s="2">
        <f t="shared" si="13"/>
        <v>0</v>
      </c>
      <c r="F216" s="2">
        <f t="shared" si="14"/>
        <v>-65.65520000000106</v>
      </c>
      <c r="G216" s="2">
        <f t="shared" si="15"/>
        <v>-0.6516932876599957</v>
      </c>
    </row>
    <row r="217" spans="1:7" ht="12.75">
      <c r="A217" t="s">
        <v>45</v>
      </c>
      <c r="B217">
        <v>10103.4</v>
      </c>
      <c r="C217" s="2">
        <f>0.1517*(COUNTIF($B$13:B217,"&gt;0.0")^2)+8.927*(COUNTIF($B$13:B217,"&gt;0.0"))+1940.3</f>
        <v>10145.5275</v>
      </c>
      <c r="D217" s="2">
        <f t="shared" si="12"/>
        <v>-42.12750000000051</v>
      </c>
      <c r="E217" s="2">
        <f t="shared" si="13"/>
        <v>0</v>
      </c>
      <c r="F217" s="2">
        <f t="shared" si="14"/>
        <v>-42.12750000000051</v>
      </c>
      <c r="G217" s="2">
        <f t="shared" si="15"/>
        <v>-0.41523222917685165</v>
      </c>
    </row>
    <row r="218" spans="1:7" ht="12.75">
      <c r="A218" t="s">
        <v>44</v>
      </c>
      <c r="B218">
        <v>10194.3</v>
      </c>
      <c r="C218" s="2">
        <f>0.1517*(COUNTIF($B$13:B218,"&gt;0.0")^2)+8.927*(COUNTIF($B$13:B218,"&gt;0.0"))+1940.3</f>
        <v>10216.803199999998</v>
      </c>
      <c r="D218" s="2">
        <f t="shared" si="12"/>
        <v>-22.503199999999197</v>
      </c>
      <c r="E218" s="2">
        <f t="shared" si="13"/>
        <v>0</v>
      </c>
      <c r="F218" s="2">
        <f t="shared" si="14"/>
        <v>-22.503199999999197</v>
      </c>
      <c r="G218" s="2">
        <f t="shared" si="15"/>
        <v>-0.220256762898195</v>
      </c>
    </row>
    <row r="219" spans="1:7" ht="12.75">
      <c r="A219" t="s">
        <v>43</v>
      </c>
      <c r="B219">
        <v>10328.8</v>
      </c>
      <c r="C219" s="2">
        <f>0.1517*(COUNTIF($B$13:B219,"&gt;0.0")^2)+8.927*(COUNTIF($B$13:B219,"&gt;0.0"))+1940.3</f>
        <v>10288.3823</v>
      </c>
      <c r="D219" s="2">
        <f t="shared" si="12"/>
        <v>40.41769999999997</v>
      </c>
      <c r="E219" s="2">
        <f t="shared" si="13"/>
        <v>40.41769999999997</v>
      </c>
      <c r="F219" s="2">
        <f t="shared" si="14"/>
        <v>0</v>
      </c>
      <c r="G219" s="2">
        <f t="shared" si="15"/>
        <v>0.392847960169598</v>
      </c>
    </row>
    <row r="220" spans="1:7" ht="12.75">
      <c r="A220" t="s">
        <v>42</v>
      </c>
      <c r="B220">
        <v>10507.6</v>
      </c>
      <c r="C220" s="2">
        <f>0.1517*(COUNTIF($B$13:B220,"&gt;0.0")^2)+8.927*(COUNTIF($B$13:B220,"&gt;0.0"))+1940.3</f>
        <v>10360.264799999999</v>
      </c>
      <c r="D220" s="2">
        <f t="shared" si="12"/>
        <v>147.33520000000135</v>
      </c>
      <c r="E220" s="2">
        <f t="shared" si="13"/>
        <v>147.33520000000135</v>
      </c>
      <c r="F220" s="2">
        <f t="shared" si="14"/>
        <v>0</v>
      </c>
      <c r="G220" s="2">
        <f t="shared" si="15"/>
        <v>1.4221180910356785</v>
      </c>
    </row>
    <row r="221" spans="1:7" ht="12.75">
      <c r="A221" t="s">
        <v>41</v>
      </c>
      <c r="B221">
        <v>10601.2</v>
      </c>
      <c r="C221" s="2">
        <f>0.1517*(COUNTIF($B$13:B221,"&gt;0.0")^2)+8.927*(COUNTIF($B$13:B221,"&gt;0.0"))+1940.3</f>
        <v>10432.4507</v>
      </c>
      <c r="D221" s="2">
        <f t="shared" si="12"/>
        <v>168.7493000000013</v>
      </c>
      <c r="E221" s="2">
        <f t="shared" si="13"/>
        <v>168.7493000000013</v>
      </c>
      <c r="F221" s="2">
        <f t="shared" si="14"/>
        <v>0</v>
      </c>
      <c r="G221" s="2">
        <f t="shared" si="15"/>
        <v>1.6175422712517713</v>
      </c>
    </row>
    <row r="222" spans="1:7" ht="12.75">
      <c r="A222" t="s">
        <v>40</v>
      </c>
      <c r="B222">
        <v>10684</v>
      </c>
      <c r="C222" s="2">
        <f>0.1517*(COUNTIF($B$13:B222,"&gt;0.0")^2)+8.927*(COUNTIF($B$13:B222,"&gt;0.0"))+1940.3</f>
        <v>10504.939999999999</v>
      </c>
      <c r="D222" s="2">
        <f t="shared" si="12"/>
        <v>179.0600000000013</v>
      </c>
      <c r="E222" s="2">
        <f t="shared" si="13"/>
        <v>179.0600000000013</v>
      </c>
      <c r="F222" s="2">
        <f t="shared" si="14"/>
        <v>0</v>
      </c>
      <c r="G222" s="2">
        <f t="shared" si="15"/>
        <v>1.7045313918975389</v>
      </c>
    </row>
    <row r="223" spans="1:7" ht="12.75">
      <c r="A223" t="s">
        <v>39</v>
      </c>
      <c r="B223">
        <v>10819.9</v>
      </c>
      <c r="C223" s="2">
        <f>0.1517*(COUNTIF($B$13:B223,"&gt;0.0")^2)+8.927*(COUNTIF($B$13:B223,"&gt;0.0"))+1940.3</f>
        <v>10577.732699999999</v>
      </c>
      <c r="D223" s="2">
        <f t="shared" si="12"/>
        <v>242.16730000000098</v>
      </c>
      <c r="E223" s="2">
        <f t="shared" si="13"/>
        <v>242.16730000000098</v>
      </c>
      <c r="F223" s="2">
        <f t="shared" si="14"/>
        <v>0</v>
      </c>
      <c r="G223" s="2">
        <f t="shared" si="15"/>
        <v>2.2894065001283406</v>
      </c>
    </row>
    <row r="224" spans="1:7" ht="12.75">
      <c r="A224" t="s">
        <v>38</v>
      </c>
      <c r="B224">
        <v>11014.3</v>
      </c>
      <c r="C224" s="2">
        <f>0.1517*(COUNTIF($B$13:B224,"&gt;0.0")^2)+8.927*(COUNTIF($B$13:B224,"&gt;0.0"))+1940.3</f>
        <v>10650.8288</v>
      </c>
      <c r="D224" s="2">
        <f t="shared" si="12"/>
        <v>363.47119999999995</v>
      </c>
      <c r="E224" s="2">
        <f t="shared" si="13"/>
        <v>363.47119999999995</v>
      </c>
      <c r="F224" s="2">
        <f t="shared" si="14"/>
        <v>0</v>
      </c>
      <c r="G224" s="2">
        <f t="shared" si="15"/>
        <v>3.4126095426489247</v>
      </c>
    </row>
    <row r="225" spans="1:7" ht="12.75">
      <c r="A225" t="s">
        <v>37</v>
      </c>
      <c r="B225">
        <v>11043</v>
      </c>
      <c r="C225" s="2">
        <f>0.1517*(COUNTIF($B$13:B225,"&gt;0.0")^2)+8.927*(COUNTIF($B$13:B225,"&gt;0.0"))+1940.3</f>
        <v>10724.228299999999</v>
      </c>
      <c r="D225" s="2">
        <f t="shared" si="12"/>
        <v>318.77170000000115</v>
      </c>
      <c r="E225" s="2">
        <f t="shared" si="13"/>
        <v>318.77170000000115</v>
      </c>
      <c r="F225" s="2">
        <f t="shared" si="14"/>
        <v>0</v>
      </c>
      <c r="G225" s="2">
        <f t="shared" si="15"/>
        <v>2.972444180435819</v>
      </c>
    </row>
    <row r="226" spans="1:7" ht="12.75">
      <c r="A226" t="s">
        <v>36</v>
      </c>
      <c r="B226">
        <v>11258.5</v>
      </c>
      <c r="C226" s="2">
        <f>0.1517*(COUNTIF($B$13:B226,"&gt;0.0")^2)+8.927*(COUNTIF($B$13:B226,"&gt;0.0"))+1940.3</f>
        <v>10797.931199999999</v>
      </c>
      <c r="D226" s="2">
        <f t="shared" si="12"/>
        <v>460.5688000000009</v>
      </c>
      <c r="E226" s="2">
        <f t="shared" si="13"/>
        <v>460.5688000000009</v>
      </c>
      <c r="F226" s="2">
        <f t="shared" si="14"/>
        <v>0</v>
      </c>
      <c r="G226" s="2">
        <f t="shared" si="15"/>
        <v>4.265342976069351</v>
      </c>
    </row>
    <row r="227" spans="1:7" ht="12.75">
      <c r="A227" t="s">
        <v>35</v>
      </c>
      <c r="B227">
        <v>11267.9</v>
      </c>
      <c r="C227" s="2">
        <f>0.1517*(COUNTIF($B$13:B227,"&gt;0.0")^2)+8.927*(COUNTIF($B$13:B227,"&gt;0.0"))+1940.3</f>
        <v>10871.9375</v>
      </c>
      <c r="D227" s="2">
        <f t="shared" si="12"/>
        <v>395.96249999999964</v>
      </c>
      <c r="E227" s="2">
        <f t="shared" si="13"/>
        <v>395.96249999999964</v>
      </c>
      <c r="F227" s="2">
        <f t="shared" si="14"/>
        <v>0</v>
      </c>
      <c r="G227" s="2">
        <f t="shared" si="15"/>
        <v>3.642060120378724</v>
      </c>
    </row>
    <row r="228" spans="1:7" ht="12.75">
      <c r="A228" t="s">
        <v>34</v>
      </c>
      <c r="B228">
        <v>11334.5</v>
      </c>
      <c r="C228" s="2">
        <f>0.1517*(COUNTIF($B$13:B228,"&gt;0.0")^2)+8.927*(COUNTIF($B$13:B228,"&gt;0.0"))+1940.3</f>
        <v>10946.247199999998</v>
      </c>
      <c r="D228" s="2">
        <f t="shared" si="12"/>
        <v>388.252800000002</v>
      </c>
      <c r="E228" s="2">
        <f t="shared" si="13"/>
        <v>388.252800000002</v>
      </c>
      <c r="F228" s="2">
        <f t="shared" si="14"/>
        <v>0</v>
      </c>
      <c r="G228" s="2">
        <f t="shared" si="15"/>
        <v>3.5469032711046586</v>
      </c>
    </row>
    <row r="229" spans="1:7" ht="12.75">
      <c r="A229" t="s">
        <v>33</v>
      </c>
      <c r="B229">
        <v>11297.2</v>
      </c>
      <c r="C229" s="2">
        <f>0.1517*(COUNTIF($B$13:B229,"&gt;0.0")^2)+8.927*(COUNTIF($B$13:B229,"&gt;0.0"))+1940.3</f>
        <v>11020.8603</v>
      </c>
      <c r="D229" s="2">
        <f t="shared" si="12"/>
        <v>276.33970000000045</v>
      </c>
      <c r="E229" s="2">
        <f t="shared" si="13"/>
        <v>276.33970000000045</v>
      </c>
      <c r="F229" s="2">
        <f t="shared" si="14"/>
        <v>0</v>
      </c>
      <c r="G229" s="2">
        <f t="shared" si="15"/>
        <v>2.5074240347643317</v>
      </c>
    </row>
    <row r="230" spans="1:7" ht="12.75">
      <c r="A230" t="s">
        <v>32</v>
      </c>
      <c r="B230">
        <v>11371.3</v>
      </c>
      <c r="C230" s="2">
        <f>0.1517*(COUNTIF($B$13:B230,"&gt;0.0")^2)+8.927*(COUNTIF($B$13:B230,"&gt;0.0"))+1940.3</f>
        <v>11095.7768</v>
      </c>
      <c r="D230" s="2">
        <f t="shared" si="12"/>
        <v>275.52319999999963</v>
      </c>
      <c r="E230" s="2">
        <f t="shared" si="13"/>
        <v>275.52319999999963</v>
      </c>
      <c r="F230" s="2">
        <f t="shared" si="14"/>
        <v>0</v>
      </c>
      <c r="G230" s="2">
        <f t="shared" si="15"/>
        <v>2.4831357458452086</v>
      </c>
    </row>
    <row r="231" spans="1:7" ht="12.75">
      <c r="A231" t="s">
        <v>31</v>
      </c>
      <c r="B231">
        <v>11340.1</v>
      </c>
      <c r="C231" s="2">
        <f>0.1517*(COUNTIF($B$13:B231,"&gt;0.0")^2)+8.927*(COUNTIF($B$13:B231,"&gt;0.0"))+1940.3</f>
        <v>11170.9967</v>
      </c>
      <c r="D231" s="2">
        <f t="shared" si="12"/>
        <v>169.10330000000067</v>
      </c>
      <c r="E231" s="2">
        <f t="shared" si="13"/>
        <v>169.10330000000067</v>
      </c>
      <c r="F231" s="2">
        <f t="shared" si="14"/>
        <v>0</v>
      </c>
      <c r="G231" s="2">
        <f t="shared" si="15"/>
        <v>1.5137709243079507</v>
      </c>
    </row>
    <row r="232" spans="1:7" ht="12.75">
      <c r="A232" t="s">
        <v>30</v>
      </c>
      <c r="B232">
        <v>11380.1</v>
      </c>
      <c r="C232" s="2">
        <f>0.1517*(COUNTIF($B$13:B232,"&gt;0.0")^2)+8.927*(COUNTIF($B$13:B232,"&gt;0.0"))+1940.3</f>
        <v>11246.519999999999</v>
      </c>
      <c r="D232" s="2">
        <f t="shared" si="12"/>
        <v>133.58000000000175</v>
      </c>
      <c r="E232" s="2">
        <f t="shared" si="13"/>
        <v>133.58000000000175</v>
      </c>
      <c r="F232" s="2">
        <f t="shared" si="14"/>
        <v>0</v>
      </c>
      <c r="G232" s="2">
        <f t="shared" si="15"/>
        <v>1.187745186955625</v>
      </c>
    </row>
    <row r="233" spans="1:7" ht="12.75">
      <c r="A233" t="s">
        <v>29</v>
      </c>
      <c r="B233">
        <v>11477.9</v>
      </c>
      <c r="C233" s="2">
        <f>0.1517*(COUNTIF($B$13:B233,"&gt;0.0")^2)+8.927*(COUNTIF($B$13:B233,"&gt;0.0"))+1940.3</f>
        <v>11322.346699999998</v>
      </c>
      <c r="D233" s="2">
        <f t="shared" si="12"/>
        <v>155.5533000000014</v>
      </c>
      <c r="E233" s="2">
        <f t="shared" si="13"/>
        <v>155.5533000000014</v>
      </c>
      <c r="F233" s="2">
        <f t="shared" si="14"/>
        <v>0</v>
      </c>
      <c r="G233" s="2">
        <f t="shared" si="15"/>
        <v>1.3738609505748611</v>
      </c>
    </row>
    <row r="234" spans="1:7" ht="12.75">
      <c r="A234" t="s">
        <v>28</v>
      </c>
      <c r="B234">
        <v>11538.8</v>
      </c>
      <c r="C234" s="2">
        <f>0.1517*(COUNTIF($B$13:B234,"&gt;0.0")^2)+8.927*(COUNTIF($B$13:B234,"&gt;0.0"))+1940.3</f>
        <v>11398.4768</v>
      </c>
      <c r="D234" s="2">
        <f t="shared" si="12"/>
        <v>140.3231999999989</v>
      </c>
      <c r="E234" s="2">
        <f t="shared" si="13"/>
        <v>140.3231999999989</v>
      </c>
      <c r="F234" s="2">
        <f t="shared" si="14"/>
        <v>0</v>
      </c>
      <c r="G234" s="2">
        <f t="shared" si="15"/>
        <v>1.231069751354838</v>
      </c>
    </row>
    <row r="235" spans="1:7" ht="12.75">
      <c r="A235" t="s">
        <v>27</v>
      </c>
      <c r="B235">
        <v>11596.4</v>
      </c>
      <c r="C235" s="2">
        <f>0.1517*(COUNTIF($B$13:B235,"&gt;0.0")^2)+8.927*(COUNTIF($B$13:B235,"&gt;0.0"))+1940.3</f>
        <v>11474.9103</v>
      </c>
      <c r="D235" s="2">
        <f t="shared" si="12"/>
        <v>121.48970000000008</v>
      </c>
      <c r="E235" s="2">
        <f t="shared" si="13"/>
        <v>121.48970000000008</v>
      </c>
      <c r="F235" s="2">
        <f t="shared" si="14"/>
        <v>0</v>
      </c>
      <c r="G235" s="2">
        <f t="shared" si="15"/>
        <v>1.0587420452428296</v>
      </c>
    </row>
    <row r="236" spans="1:7" ht="12.75">
      <c r="A236" t="s">
        <v>26</v>
      </c>
      <c r="B236">
        <v>11598.8</v>
      </c>
      <c r="C236" s="2">
        <f>0.1517*(COUNTIF($B$13:B236,"&gt;0.0")^2)+8.927*(COUNTIF($B$13:B236,"&gt;0.0"))+1940.3</f>
        <v>11551.6472</v>
      </c>
      <c r="D236" s="2">
        <f t="shared" si="12"/>
        <v>47.15279999999984</v>
      </c>
      <c r="E236" s="2">
        <f t="shared" si="13"/>
        <v>47.15279999999984</v>
      </c>
      <c r="F236" s="2">
        <f t="shared" si="14"/>
        <v>0</v>
      </c>
      <c r="G236" s="2">
        <f t="shared" si="15"/>
        <v>0.40819113658526424</v>
      </c>
    </row>
    <row r="237" spans="1:7" ht="12.75">
      <c r="A237" t="s">
        <v>25</v>
      </c>
      <c r="B237">
        <v>11645.8</v>
      </c>
      <c r="C237" s="2">
        <f>0.1517*(COUNTIF($B$13:B237,"&gt;0.0")^2)+8.927*(COUNTIF($B$13:B237,"&gt;0.0"))+1940.3</f>
        <v>11628.6875</v>
      </c>
      <c r="D237" s="2">
        <f t="shared" si="12"/>
        <v>17.112499999999272</v>
      </c>
      <c r="E237" s="2">
        <f t="shared" si="13"/>
        <v>17.112499999999272</v>
      </c>
      <c r="F237" s="2">
        <f t="shared" si="14"/>
        <v>0</v>
      </c>
      <c r="G237" s="2">
        <f t="shared" si="15"/>
        <v>0.147157622044614</v>
      </c>
    </row>
    <row r="238" spans="1:7" ht="12.75">
      <c r="A238" t="s">
        <v>24</v>
      </c>
      <c r="B238">
        <v>11738.7</v>
      </c>
      <c r="C238" s="2">
        <f>0.1517*(COUNTIF($B$13:B238,"&gt;0.0")^2)+8.927*(COUNTIF($B$13:B238,"&gt;0.0"))+1940.3</f>
        <v>11706.0312</v>
      </c>
      <c r="D238" s="2">
        <f t="shared" si="12"/>
        <v>32.66880000000128</v>
      </c>
      <c r="E238" s="2">
        <f t="shared" si="13"/>
        <v>32.66880000000128</v>
      </c>
      <c r="F238" s="2">
        <f t="shared" si="14"/>
        <v>0</v>
      </c>
      <c r="G238" s="2">
        <f t="shared" si="15"/>
        <v>0.2790766523841256</v>
      </c>
    </row>
    <row r="239" spans="1:7" ht="12.75">
      <c r="A239" t="s">
        <v>23</v>
      </c>
      <c r="B239">
        <v>11935.5</v>
      </c>
      <c r="C239" s="2">
        <f>0.1517*(COUNTIF($B$13:B239,"&gt;0.0")^2)+8.927*(COUNTIF($B$13:B239,"&gt;0.0"))+1940.3</f>
        <v>11783.6783</v>
      </c>
      <c r="D239" s="2">
        <f t="shared" si="12"/>
        <v>151.82170000000042</v>
      </c>
      <c r="E239" s="2">
        <f t="shared" si="13"/>
        <v>151.82170000000042</v>
      </c>
      <c r="F239" s="2">
        <f t="shared" si="14"/>
        <v>0</v>
      </c>
      <c r="G239" s="2">
        <f t="shared" si="15"/>
        <v>1.2884066938589152</v>
      </c>
    </row>
    <row r="240" spans="1:7" ht="12.75">
      <c r="A240" t="s">
        <v>22</v>
      </c>
      <c r="B240">
        <v>12042.8</v>
      </c>
      <c r="C240" s="2">
        <f>0.1517*(COUNTIF($B$13:B240,"&gt;0.0")^2)+8.927*(COUNTIF($B$13:B240,"&gt;0.0"))+1940.3</f>
        <v>11861.6288</v>
      </c>
      <c r="D240" s="2">
        <f t="shared" si="12"/>
        <v>181.17119999999886</v>
      </c>
      <c r="E240" s="2">
        <f t="shared" si="13"/>
        <v>181.17119999999886</v>
      </c>
      <c r="F240" s="2">
        <f t="shared" si="14"/>
        <v>0</v>
      </c>
      <c r="G240" s="2">
        <f t="shared" si="15"/>
        <v>1.5273720249954108</v>
      </c>
    </row>
    <row r="241" spans="1:7" ht="12.75">
      <c r="A241" t="s">
        <v>21</v>
      </c>
      <c r="B241">
        <v>12127.6</v>
      </c>
      <c r="C241" s="2">
        <f>0.1517*(COUNTIF($B$13:B241,"&gt;0.0")^2)+8.927*(COUNTIF($B$13:B241,"&gt;0.0"))+1940.3</f>
        <v>11939.8827</v>
      </c>
      <c r="D241" s="2">
        <f t="shared" si="12"/>
        <v>187.71730000000025</v>
      </c>
      <c r="E241" s="2">
        <f t="shared" si="13"/>
        <v>187.71730000000025</v>
      </c>
      <c r="F241" s="2">
        <f t="shared" si="14"/>
        <v>0</v>
      </c>
      <c r="G241" s="2">
        <f t="shared" si="15"/>
        <v>1.5721871371483425</v>
      </c>
    </row>
    <row r="242" spans="1:7" ht="12.75">
      <c r="A242" t="s">
        <v>20</v>
      </c>
      <c r="B242">
        <v>12213.8</v>
      </c>
      <c r="C242" s="2">
        <f>0.1517*(COUNTIF($B$13:B242,"&gt;0.0")^2)+8.927*(COUNTIF($B$13:B242,"&gt;0.0"))+1940.3</f>
        <v>12018.439999999999</v>
      </c>
      <c r="D242" s="2">
        <f t="shared" si="12"/>
        <v>195.36000000000058</v>
      </c>
      <c r="E242" s="2">
        <f t="shared" si="13"/>
        <v>195.36000000000058</v>
      </c>
      <c r="F242" s="2">
        <f t="shared" si="14"/>
        <v>0</v>
      </c>
      <c r="G242" s="2">
        <f t="shared" si="15"/>
        <v>1.6255021450371314</v>
      </c>
    </row>
    <row r="243" spans="1:7" ht="12.75">
      <c r="A243" t="s">
        <v>19</v>
      </c>
      <c r="B243">
        <v>12303.5</v>
      </c>
      <c r="C243" s="2">
        <f>0.1517*(COUNTIF($B$13:B243,"&gt;0.0")^2)+8.927*(COUNTIF($B$13:B243,"&gt;0.0"))+1940.3</f>
        <v>12097.3007</v>
      </c>
      <c r="D243" s="2">
        <f t="shared" si="12"/>
        <v>206.19930000000022</v>
      </c>
      <c r="E243" s="2">
        <f t="shared" si="13"/>
        <v>206.19930000000022</v>
      </c>
      <c r="F243" s="2">
        <f t="shared" si="14"/>
        <v>0</v>
      </c>
      <c r="G243" s="2">
        <f t="shared" si="15"/>
        <v>1.7045066921416627</v>
      </c>
    </row>
    <row r="244" spans="1:7" ht="12.75">
      <c r="A244" t="s">
        <v>18</v>
      </c>
      <c r="B244">
        <v>12410.3</v>
      </c>
      <c r="C244" s="2">
        <f>0.1517*(COUNTIF($B$13:B244,"&gt;0.0")^2)+8.927*(COUNTIF($B$13:B244,"&gt;0.0"))+1940.3</f>
        <v>12176.4648</v>
      </c>
      <c r="D244" s="2">
        <f t="shared" si="12"/>
        <v>233.83519999999953</v>
      </c>
      <c r="E244" s="2">
        <f t="shared" si="13"/>
        <v>233.83519999999953</v>
      </c>
      <c r="F244" s="2">
        <f t="shared" si="14"/>
        <v>0</v>
      </c>
      <c r="G244" s="2">
        <f t="shared" si="15"/>
        <v>1.9203866133625216</v>
      </c>
    </row>
    <row r="245" spans="1:7" ht="12.75">
      <c r="A245" t="s">
        <v>17</v>
      </c>
      <c r="B245">
        <v>12534.1</v>
      </c>
      <c r="C245" s="2">
        <f>0.1517*(COUNTIF($B$13:B245,"&gt;0.0")^2)+8.927*(COUNTIF($B$13:B245,"&gt;0.0"))+1940.3</f>
        <v>12255.932299999999</v>
      </c>
      <c r="D245" s="2">
        <f t="shared" si="12"/>
        <v>278.1677000000018</v>
      </c>
      <c r="E245" s="2">
        <f t="shared" si="13"/>
        <v>278.1677000000018</v>
      </c>
      <c r="F245" s="2">
        <f t="shared" si="14"/>
        <v>0</v>
      </c>
      <c r="G245" s="2">
        <f t="shared" si="15"/>
        <v>2.2696576089931715</v>
      </c>
    </row>
    <row r="246" spans="1:7" ht="12.75">
      <c r="A246" t="s">
        <v>16</v>
      </c>
      <c r="B246">
        <v>12587.5</v>
      </c>
      <c r="C246" s="2">
        <f>0.1517*(COUNTIF($B$13:B246,"&gt;0.0")^2)+8.927*(COUNTIF($B$13:B246,"&gt;0.0"))+1940.3</f>
        <v>12335.7032</v>
      </c>
      <c r="D246" s="2">
        <f t="shared" si="12"/>
        <v>251.79680000000008</v>
      </c>
      <c r="E246" s="2">
        <f t="shared" si="13"/>
        <v>251.79680000000008</v>
      </c>
      <c r="F246" s="2">
        <f t="shared" si="14"/>
        <v>0</v>
      </c>
      <c r="G246" s="2">
        <f t="shared" si="15"/>
        <v>2.0412034556732856</v>
      </c>
    </row>
    <row r="247" spans="1:7" ht="12.75">
      <c r="A247" t="s">
        <v>15</v>
      </c>
      <c r="B247">
        <v>12683.2</v>
      </c>
      <c r="C247" s="2">
        <f>0.1517*(COUNTIF($B$13:B247,"&gt;0.0")^2)+8.927*(COUNTIF($B$13:B247,"&gt;0.0"))+1940.3</f>
        <v>12415.777499999998</v>
      </c>
      <c r="D247" s="2">
        <f t="shared" si="12"/>
        <v>267.4225000000024</v>
      </c>
      <c r="E247" s="2">
        <f t="shared" si="13"/>
        <v>267.4225000000024</v>
      </c>
      <c r="F247" s="2">
        <f t="shared" si="14"/>
        <v>0</v>
      </c>
      <c r="G247" s="2">
        <f t="shared" si="15"/>
        <v>2.153892496865399</v>
      </c>
    </row>
    <row r="248" spans="1:7" ht="12.75">
      <c r="A248" t="s">
        <v>14</v>
      </c>
      <c r="B248">
        <v>12748.7</v>
      </c>
      <c r="C248" s="2">
        <f>0.1517*(COUNTIF($B$13:B248,"&gt;0.0")^2)+8.927*(COUNTIF($B$13:B248,"&gt;0.0"))+1940.3</f>
        <v>12496.155200000001</v>
      </c>
      <c r="D248" s="2">
        <f t="shared" si="12"/>
        <v>252.54479999999967</v>
      </c>
      <c r="E248" s="2">
        <f t="shared" si="13"/>
        <v>252.54479999999967</v>
      </c>
      <c r="F248" s="2">
        <f t="shared" si="14"/>
        <v>0</v>
      </c>
      <c r="G248" s="2">
        <f t="shared" si="15"/>
        <v>2.020980021118813</v>
      </c>
    </row>
    <row r="249" spans="1:7" ht="12.75">
      <c r="A249" t="s">
        <v>13</v>
      </c>
      <c r="B249">
        <v>12915.9</v>
      </c>
      <c r="C249" s="2">
        <f>0.1517*(COUNTIF($B$13:B249,"&gt;0.0")^2)+8.927*(COUNTIF($B$13:B249,"&gt;0.0"))+1940.3</f>
        <v>12576.836299999999</v>
      </c>
      <c r="D249" s="2">
        <f t="shared" si="12"/>
        <v>339.0637000000006</v>
      </c>
      <c r="E249" s="2">
        <f t="shared" si="13"/>
        <v>339.0637000000006</v>
      </c>
      <c r="F249" s="2">
        <f t="shared" si="14"/>
        <v>0</v>
      </c>
      <c r="G249" s="2">
        <f t="shared" si="15"/>
        <v>2.69593792836439</v>
      </c>
    </row>
    <row r="250" spans="1:7" ht="12.75">
      <c r="A250" t="s">
        <v>12</v>
      </c>
      <c r="B250">
        <v>12962.5</v>
      </c>
      <c r="C250" s="2">
        <f>0.1517*(COUNTIF($B$13:B250,"&gt;0.0")^2)+8.927*(COUNTIF($B$13:B250,"&gt;0.0"))+1940.3</f>
        <v>12657.8208</v>
      </c>
      <c r="D250" s="2">
        <f t="shared" si="12"/>
        <v>304.6792000000005</v>
      </c>
      <c r="E250" s="2">
        <f t="shared" si="13"/>
        <v>304.6792000000005</v>
      </c>
      <c r="F250" s="2">
        <f t="shared" si="14"/>
        <v>0</v>
      </c>
      <c r="G250" s="2">
        <f t="shared" si="15"/>
        <v>2.4070430828030087</v>
      </c>
    </row>
    <row r="251" spans="1:7" ht="12.75">
      <c r="A251" t="s">
        <v>11</v>
      </c>
      <c r="B251">
        <v>12965.9</v>
      </c>
      <c r="C251" s="2">
        <f>0.1517*(COUNTIF($B$13:B251,"&gt;0.0")^2)+8.927*(COUNTIF($B$13:B251,"&gt;0.0"))+1940.3</f>
        <v>12739.108699999999</v>
      </c>
      <c r="D251" s="2">
        <f t="shared" si="12"/>
        <v>226.79130000000077</v>
      </c>
      <c r="E251" s="2">
        <f t="shared" si="13"/>
        <v>226.79130000000077</v>
      </c>
      <c r="F251" s="2">
        <f t="shared" si="14"/>
        <v>0</v>
      </c>
      <c r="G251" s="2">
        <f t="shared" si="15"/>
        <v>1.7802760408190943</v>
      </c>
    </row>
    <row r="252" spans="1:7" ht="12.75">
      <c r="A252" t="s">
        <v>10</v>
      </c>
      <c r="B252">
        <v>13060.7</v>
      </c>
      <c r="C252" s="2">
        <f>0.1517*(COUNTIF($B$13:B252,"&gt;0.0")^2)+8.927*(COUNTIF($B$13:B252,"&gt;0.0"))+1940.3</f>
        <v>12820.699999999999</v>
      </c>
      <c r="D252" s="2">
        <f t="shared" si="12"/>
        <v>240.00000000000182</v>
      </c>
      <c r="E252" s="2">
        <f t="shared" si="13"/>
        <v>240.00000000000182</v>
      </c>
      <c r="F252" s="2">
        <f t="shared" si="14"/>
        <v>0</v>
      </c>
      <c r="G252" s="2">
        <f t="shared" si="15"/>
        <v>1.871972669199044</v>
      </c>
    </row>
    <row r="253" spans="1:7" ht="12.75">
      <c r="A253" t="s">
        <v>9</v>
      </c>
      <c r="B253">
        <v>13099.9</v>
      </c>
      <c r="C253" s="2">
        <f>0.1517*(COUNTIF($B$13:B253,"&gt;0.0")^2)+8.927*(COUNTIF($B$13:B253,"&gt;0.0"))+1940.3</f>
        <v>12902.594699999998</v>
      </c>
      <c r="D253" s="2">
        <f t="shared" si="12"/>
        <v>197.3053000000018</v>
      </c>
      <c r="E253" s="2">
        <f t="shared" si="13"/>
        <v>197.3053000000018</v>
      </c>
      <c r="F253" s="2">
        <f t="shared" si="14"/>
        <v>0</v>
      </c>
      <c r="G253" s="2">
        <f t="shared" si="15"/>
        <v>1.529190868872304</v>
      </c>
    </row>
    <row r="254" spans="1:7" ht="12.75">
      <c r="A254" t="s">
        <v>8</v>
      </c>
      <c r="B254">
        <v>13204</v>
      </c>
      <c r="C254" s="2">
        <f>0.1517*(COUNTIF($B$13:B254,"&gt;0.0")^2)+8.927*(COUNTIF($B$13:B254,"&gt;0.0"))+1940.3</f>
        <v>12984.7928</v>
      </c>
      <c r="D254" s="2">
        <f t="shared" si="12"/>
        <v>219.20720000000074</v>
      </c>
      <c r="E254" s="2">
        <f t="shared" si="13"/>
        <v>219.20720000000074</v>
      </c>
      <c r="F254" s="2">
        <f t="shared" si="14"/>
        <v>0</v>
      </c>
      <c r="G254" s="2">
        <f t="shared" si="15"/>
        <v>1.6881840424900794</v>
      </c>
    </row>
    <row r="255" spans="1:7" ht="12.75">
      <c r="A255" t="s">
        <v>7</v>
      </c>
      <c r="B255">
        <v>13321.1</v>
      </c>
      <c r="C255" s="2">
        <f>0.1517*(COUNTIF($B$13:B255,"&gt;0.0")^2)+8.927*(COUNTIF($B$13:B255,"&gt;0.0"))+1940.3</f>
        <v>13067.2943</v>
      </c>
      <c r="D255" s="2">
        <f t="shared" si="12"/>
        <v>253.8057000000008</v>
      </c>
      <c r="E255" s="2">
        <f t="shared" si="13"/>
        <v>253.8057000000008</v>
      </c>
      <c r="F255" s="2">
        <f t="shared" si="14"/>
        <v>0</v>
      </c>
      <c r="G255" s="2">
        <f t="shared" si="15"/>
        <v>1.9422972665427825</v>
      </c>
    </row>
    <row r="256" spans="1:7" ht="12.75">
      <c r="A256" t="s">
        <v>6</v>
      </c>
      <c r="B256">
        <v>13391.2</v>
      </c>
      <c r="C256" s="2">
        <f>0.1517*(COUNTIF($B$13:B256,"&gt;0.0")^2)+8.927*(COUNTIF($B$13:B256,"&gt;0.0"))+1940.3</f>
        <v>13150.099199999999</v>
      </c>
      <c r="D256" s="2">
        <f t="shared" si="12"/>
        <v>241.10080000000198</v>
      </c>
      <c r="E256" s="2">
        <f t="shared" si="13"/>
        <v>241.10080000000198</v>
      </c>
      <c r="F256" s="2">
        <f t="shared" si="14"/>
        <v>0</v>
      </c>
      <c r="G256" s="2">
        <f t="shared" si="15"/>
        <v>1.8334523286333992</v>
      </c>
    </row>
    <row r="257" spans="1:7" ht="12.75">
      <c r="A257" t="s">
        <v>5</v>
      </c>
      <c r="B257">
        <v>13366.9</v>
      </c>
      <c r="C257" s="2">
        <f>0.1517*(COUNTIF($B$13:B257,"&gt;0.0")^2)+8.927*(COUNTIF($B$13:B257,"&gt;0.0"))+1940.3</f>
        <v>13233.207499999999</v>
      </c>
      <c r="D257" s="2">
        <f t="shared" si="12"/>
        <v>133.69250000000102</v>
      </c>
      <c r="E257" s="2">
        <f t="shared" si="13"/>
        <v>133.69250000000102</v>
      </c>
      <c r="F257" s="2">
        <f t="shared" si="14"/>
        <v>0</v>
      </c>
      <c r="G257" s="2">
        <f t="shared" si="15"/>
        <v>1.0102803874268655</v>
      </c>
    </row>
    <row r="258" spans="1:7" ht="12.75">
      <c r="A258" t="s">
        <v>4</v>
      </c>
      <c r="B258">
        <v>13415.3</v>
      </c>
      <c r="C258" s="2">
        <f>0.1517*(COUNTIF($B$13:B258,"&gt;0.0")^2)+8.927*(COUNTIF($B$13:B258,"&gt;0.0"))+1940.3</f>
        <v>13316.6192</v>
      </c>
      <c r="D258" s="2">
        <f t="shared" si="12"/>
        <v>98.68080000000009</v>
      </c>
      <c r="E258" s="2">
        <f t="shared" si="13"/>
        <v>98.68080000000009</v>
      </c>
      <c r="F258" s="2">
        <f t="shared" si="14"/>
        <v>0</v>
      </c>
      <c r="G258" s="2">
        <f t="shared" si="15"/>
        <v>0.741034931749044</v>
      </c>
    </row>
    <row r="259" spans="1:7" ht="12.75">
      <c r="A259" t="s">
        <v>3</v>
      </c>
      <c r="B259">
        <v>13324.6</v>
      </c>
      <c r="C259" s="2">
        <f>0.1517*(COUNTIF($B$13:B259,"&gt;0.0")^2)+8.927*(COUNTIF($B$13:B259,"&gt;0.0"))+1940.3</f>
        <v>13400.334299999999</v>
      </c>
      <c r="D259" s="2">
        <f t="shared" si="12"/>
        <v>-75.73429999999826</v>
      </c>
      <c r="E259" s="2">
        <f t="shared" si="13"/>
        <v>0</v>
      </c>
      <c r="F259" s="2">
        <f t="shared" si="14"/>
        <v>-75.73429999999826</v>
      </c>
      <c r="G259" s="2">
        <f t="shared" si="15"/>
        <v>-0.5651672436261405</v>
      </c>
    </row>
    <row r="260" spans="1:7" ht="12.75">
      <c r="A260" t="s">
        <v>2</v>
      </c>
      <c r="B260">
        <v>13141.9</v>
      </c>
      <c r="C260" s="2">
        <f>0.1517*(COUNTIF($B$13:B260,"&gt;0.0")^2)+8.927*(COUNTIF($B$13:B260,"&gt;0.0"))+1940.3</f>
        <v>13484.3528</v>
      </c>
      <c r="D260" s="2">
        <f t="shared" si="12"/>
        <v>-342.45280000000093</v>
      </c>
      <c r="E260" s="2">
        <f t="shared" si="13"/>
        <v>0</v>
      </c>
      <c r="F260" s="2">
        <f t="shared" si="14"/>
        <v>-342.45280000000093</v>
      </c>
      <c r="G260" s="2">
        <f t="shared" si="15"/>
        <v>-2.5396309713878216</v>
      </c>
    </row>
    <row r="261" spans="1:7" ht="12.75">
      <c r="A261" t="s">
        <v>1</v>
      </c>
      <c r="B261">
        <v>12925.4</v>
      </c>
      <c r="C261" s="2">
        <f>0.1517*(COUNTIF($B$13:B261,"&gt;0.0")^2)+8.927*(COUNTIF($B$13:B261,"&gt;0.0"))+1940.3</f>
        <v>13568.6747</v>
      </c>
      <c r="D261" s="2">
        <f t="shared" si="12"/>
        <v>-643.2746999999999</v>
      </c>
      <c r="E261" s="2">
        <f t="shared" si="13"/>
        <v>0</v>
      </c>
      <c r="F261" s="2">
        <f t="shared" si="14"/>
        <v>-643.2746999999999</v>
      </c>
      <c r="G261" s="2">
        <f t="shared" si="15"/>
        <v>-4.740880846675467</v>
      </c>
    </row>
    <row r="262" spans="1:7" ht="12.75">
      <c r="A262" t="s">
        <v>0</v>
      </c>
      <c r="B262">
        <v>12892.5</v>
      </c>
      <c r="C262" s="2">
        <f>0.1517*(COUNTIF($B$13:B262,"&gt;0.0")^2)+8.927*(COUNTIF($B$13:B262,"&gt;0.0"))+1940.3</f>
        <v>13653.3</v>
      </c>
      <c r="D262" s="2">
        <f t="shared" si="12"/>
        <v>-760.7999999999993</v>
      </c>
      <c r="E262" s="2">
        <f t="shared" si="13"/>
        <v>0</v>
      </c>
      <c r="F262" s="2">
        <f t="shared" si="14"/>
        <v>-760.7999999999993</v>
      </c>
      <c r="G262" s="2">
        <f t="shared" si="15"/>
        <v>-5.572279229197332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TAMUCC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Jim </dc:creator>
  <cp:keywords/>
  <dc:description/>
  <cp:lastModifiedBy> Jim </cp:lastModifiedBy>
  <dcterms:created xsi:type="dcterms:W3CDTF">2009-09-19T18:31:22Z</dcterms:created>
  <dcterms:modified xsi:type="dcterms:W3CDTF">2010-10-03T17:52:19Z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